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4325"/>
  </bookViews>
  <sheets>
    <sheet name="List1" sheetId="1" r:id="rId1"/>
  </sheets>
  <definedNames>
    <definedName name="_xlnm.Print_Titles" localSheetId="0">List1!$1:$9</definedName>
    <definedName name="_xlnm.Print_Area" localSheetId="0">List1!$B$1:$M$219</definedName>
  </definedNames>
  <calcPr calcId="124519"/>
</workbook>
</file>

<file path=xl/calcChain.xml><?xml version="1.0" encoding="utf-8"?>
<calcChain xmlns="http://schemas.openxmlformats.org/spreadsheetml/2006/main">
  <c r="M201" i="1"/>
  <c r="S201" s="1"/>
  <c r="S203" s="1"/>
  <c r="Q203"/>
  <c r="O203"/>
  <c r="M195"/>
  <c r="S195" s="1"/>
  <c r="S197" s="1"/>
  <c r="Q197"/>
  <c r="O197"/>
  <c r="M189"/>
  <c r="S189" s="1"/>
  <c r="S188"/>
  <c r="M188"/>
  <c r="U188" s="1"/>
  <c r="M187"/>
  <c r="U187" s="1"/>
  <c r="O185"/>
  <c r="M185"/>
  <c r="S185" s="1"/>
  <c r="O183"/>
  <c r="M183"/>
  <c r="S183" s="1"/>
  <c r="Q191"/>
  <c r="O191"/>
  <c r="M177"/>
  <c r="U177" s="1"/>
  <c r="S176"/>
  <c r="M176"/>
  <c r="U176" s="1"/>
  <c r="U175"/>
  <c r="O175"/>
  <c r="M175"/>
  <c r="S175" s="1"/>
  <c r="U174"/>
  <c r="O174"/>
  <c r="M174"/>
  <c r="S174" s="1"/>
  <c r="Q173"/>
  <c r="Q179" s="1"/>
  <c r="O173"/>
  <c r="M173"/>
  <c r="S173" s="1"/>
  <c r="O179"/>
  <c r="M167"/>
  <c r="U167" s="1"/>
  <c r="U169" s="1"/>
  <c r="Q169"/>
  <c r="O169"/>
  <c r="M161"/>
  <c r="U161" s="1"/>
  <c r="S160"/>
  <c r="M160"/>
  <c r="U160" s="1"/>
  <c r="U159"/>
  <c r="M159"/>
  <c r="S159" s="1"/>
  <c r="U158"/>
  <c r="S158"/>
  <c r="M158"/>
  <c r="M157"/>
  <c r="U157" s="1"/>
  <c r="O156"/>
  <c r="M156"/>
  <c r="S156" s="1"/>
  <c r="O155"/>
  <c r="M155"/>
  <c r="S155" s="1"/>
  <c r="O154"/>
  <c r="M154"/>
  <c r="S154" s="1"/>
  <c r="O153"/>
  <c r="M153"/>
  <c r="S153" s="1"/>
  <c r="S152"/>
  <c r="M152"/>
  <c r="U152" s="1"/>
  <c r="U151"/>
  <c r="O151"/>
  <c r="M151"/>
  <c r="S151" s="1"/>
  <c r="U150"/>
  <c r="M150"/>
  <c r="S150" s="1"/>
  <c r="S149"/>
  <c r="Q149"/>
  <c r="M149"/>
  <c r="U149" s="1"/>
  <c r="S148"/>
  <c r="Q148"/>
  <c r="M148"/>
  <c r="U148" s="1"/>
  <c r="Q163"/>
  <c r="O163"/>
  <c r="M142"/>
  <c r="S142" s="1"/>
  <c r="S141"/>
  <c r="M141"/>
  <c r="U141" s="1"/>
  <c r="M140"/>
  <c r="U140" s="1"/>
  <c r="Q144"/>
  <c r="O144"/>
  <c r="M134"/>
  <c r="U134" s="1"/>
  <c r="U136" s="1"/>
  <c r="Q136"/>
  <c r="O136"/>
  <c r="M128"/>
  <c r="U128" s="1"/>
  <c r="U127"/>
  <c r="S127"/>
  <c r="M127"/>
  <c r="U126"/>
  <c r="M126"/>
  <c r="S126" s="1"/>
  <c r="S125"/>
  <c r="M125"/>
  <c r="U125" s="1"/>
  <c r="M124"/>
  <c r="U124" s="1"/>
  <c r="U123"/>
  <c r="S123"/>
  <c r="M123"/>
  <c r="U122"/>
  <c r="S122"/>
  <c r="Q122"/>
  <c r="M122"/>
  <c r="Q121"/>
  <c r="Q130" s="1"/>
  <c r="O121"/>
  <c r="M121"/>
  <c r="S121" s="1"/>
  <c r="O130"/>
  <c r="U115"/>
  <c r="Q115"/>
  <c r="M115"/>
  <c r="S115" s="1"/>
  <c r="M114"/>
  <c r="U114" s="1"/>
  <c r="Q113"/>
  <c r="M113"/>
  <c r="S113" s="1"/>
  <c r="S112"/>
  <c r="Q112"/>
  <c r="O112"/>
  <c r="O117" s="1"/>
  <c r="M112"/>
  <c r="U112" s="1"/>
  <c r="U111"/>
  <c r="Q111"/>
  <c r="M111"/>
  <c r="S111" s="1"/>
  <c r="Q117"/>
  <c r="M117"/>
  <c r="S105"/>
  <c r="M105"/>
  <c r="U105" s="1"/>
  <c r="M104"/>
  <c r="U104" s="1"/>
  <c r="O103"/>
  <c r="M103"/>
  <c r="S103" s="1"/>
  <c r="O102"/>
  <c r="M102"/>
  <c r="S102" s="1"/>
  <c r="O101"/>
  <c r="M101"/>
  <c r="S101" s="1"/>
  <c r="O100"/>
  <c r="M100"/>
  <c r="S100" s="1"/>
  <c r="O99"/>
  <c r="M99"/>
  <c r="S99" s="1"/>
  <c r="O98"/>
  <c r="M98"/>
  <c r="S98" s="1"/>
  <c r="O97"/>
  <c r="M97"/>
  <c r="S97" s="1"/>
  <c r="O96"/>
  <c r="M96"/>
  <c r="S96" s="1"/>
  <c r="O95"/>
  <c r="M95"/>
  <c r="S95" s="1"/>
  <c r="O94"/>
  <c r="M94"/>
  <c r="S94" s="1"/>
  <c r="S93"/>
  <c r="M93"/>
  <c r="U93" s="1"/>
  <c r="U92"/>
  <c r="M92"/>
  <c r="S92" s="1"/>
  <c r="S91"/>
  <c r="O91"/>
  <c r="M91"/>
  <c r="U91" s="1"/>
  <c r="Q107"/>
  <c r="O107"/>
  <c r="U85"/>
  <c r="O85"/>
  <c r="M85"/>
  <c r="S85" s="1"/>
  <c r="U84"/>
  <c r="O84"/>
  <c r="M84"/>
  <c r="S84" s="1"/>
  <c r="U83"/>
  <c r="O83"/>
  <c r="O87" s="1"/>
  <c r="M83"/>
  <c r="S83" s="1"/>
  <c r="U87"/>
  <c r="Q87"/>
  <c r="M87"/>
  <c r="O77"/>
  <c r="M77"/>
  <c r="S77" s="1"/>
  <c r="S79" s="1"/>
  <c r="Q79"/>
  <c r="O79"/>
  <c r="U71"/>
  <c r="S71"/>
  <c r="O71"/>
  <c r="M71"/>
  <c r="M70"/>
  <c r="U70" s="1"/>
  <c r="U73" s="1"/>
  <c r="Q73"/>
  <c r="O73"/>
  <c r="M64"/>
  <c r="U64" s="1"/>
  <c r="S63"/>
  <c r="M63"/>
  <c r="U63" s="1"/>
  <c r="U62"/>
  <c r="M62"/>
  <c r="S62" s="1"/>
  <c r="S61"/>
  <c r="O61"/>
  <c r="M61"/>
  <c r="U61" s="1"/>
  <c r="S60"/>
  <c r="O60"/>
  <c r="M60"/>
  <c r="U60" s="1"/>
  <c r="U59"/>
  <c r="S59"/>
  <c r="M59"/>
  <c r="U58"/>
  <c r="S58"/>
  <c r="O58"/>
  <c r="M58"/>
  <c r="M57"/>
  <c r="U57" s="1"/>
  <c r="S56"/>
  <c r="M56"/>
  <c r="U56" s="1"/>
  <c r="U55"/>
  <c r="M55"/>
  <c r="S55" s="1"/>
  <c r="U54"/>
  <c r="S54"/>
  <c r="M54"/>
  <c r="U53"/>
  <c r="S53"/>
  <c r="O53"/>
  <c r="M53"/>
  <c r="U52"/>
  <c r="S52"/>
  <c r="O52"/>
  <c r="M52"/>
  <c r="U51"/>
  <c r="S51"/>
  <c r="O51"/>
  <c r="M51"/>
  <c r="U50"/>
  <c r="S50"/>
  <c r="O50"/>
  <c r="M50"/>
  <c r="U49"/>
  <c r="S49"/>
  <c r="O49"/>
  <c r="O66" s="1"/>
  <c r="M49"/>
  <c r="Q66"/>
  <c r="M66"/>
  <c r="U43"/>
  <c r="S43"/>
  <c r="M43"/>
  <c r="M42"/>
  <c r="U42" s="1"/>
  <c r="U45" s="1"/>
  <c r="Q45"/>
  <c r="O45"/>
  <c r="M36"/>
  <c r="S36" s="1"/>
  <c r="S35"/>
  <c r="M35"/>
  <c r="U35" s="1"/>
  <c r="U34"/>
  <c r="O34"/>
  <c r="M34"/>
  <c r="S34" s="1"/>
  <c r="U33"/>
  <c r="O33"/>
  <c r="M33"/>
  <c r="S33" s="1"/>
  <c r="U32"/>
  <c r="M32"/>
  <c r="S32" s="1"/>
  <c r="S31"/>
  <c r="O31"/>
  <c r="M31"/>
  <c r="U31" s="1"/>
  <c r="U30"/>
  <c r="S30"/>
  <c r="M30"/>
  <c r="U29"/>
  <c r="S29"/>
  <c r="O29"/>
  <c r="M29"/>
  <c r="U28"/>
  <c r="S28"/>
  <c r="O28"/>
  <c r="M28"/>
  <c r="U27"/>
  <c r="S27"/>
  <c r="O27"/>
  <c r="M27"/>
  <c r="M26"/>
  <c r="S26" s="1"/>
  <c r="O25"/>
  <c r="M25"/>
  <c r="U25" s="1"/>
  <c r="O24"/>
  <c r="M24"/>
  <c r="S24" s="1"/>
  <c r="Q38"/>
  <c r="O38"/>
  <c r="M18"/>
  <c r="U18" s="1"/>
  <c r="S17"/>
  <c r="M17"/>
  <c r="U17" s="1"/>
  <c r="U16"/>
  <c r="O16"/>
  <c r="M16"/>
  <c r="S16" s="1"/>
  <c r="U15"/>
  <c r="O15"/>
  <c r="M15"/>
  <c r="S15" s="1"/>
  <c r="U14"/>
  <c r="M14"/>
  <c r="S14" s="1"/>
  <c r="S13"/>
  <c r="O13"/>
  <c r="M13"/>
  <c r="U13" s="1"/>
  <c r="S12"/>
  <c r="O12"/>
  <c r="M12"/>
  <c r="Q20"/>
  <c r="O20"/>
  <c r="S179" l="1"/>
  <c r="O206"/>
  <c r="O210" s="1"/>
  <c r="S87"/>
  <c r="Q206"/>
  <c r="Q210" s="1"/>
  <c r="S38"/>
  <c r="U117"/>
  <c r="U66"/>
  <c r="S25"/>
  <c r="U26"/>
  <c r="U36"/>
  <c r="M20"/>
  <c r="M206" s="1"/>
  <c r="U12"/>
  <c r="S18"/>
  <c r="S20" s="1"/>
  <c r="S42"/>
  <c r="S45" s="1"/>
  <c r="S57"/>
  <c r="S64"/>
  <c r="S66" s="1"/>
  <c r="S70"/>
  <c r="S73" s="1"/>
  <c r="M107"/>
  <c r="S104"/>
  <c r="S107" s="1"/>
  <c r="S114"/>
  <c r="S117" s="1"/>
  <c r="S124"/>
  <c r="S130" s="1"/>
  <c r="S128"/>
  <c r="S134"/>
  <c r="S136" s="1"/>
  <c r="S140"/>
  <c r="S144" s="1"/>
  <c r="M163"/>
  <c r="S157"/>
  <c r="S163" s="1"/>
  <c r="S161"/>
  <c r="S167"/>
  <c r="S169" s="1"/>
  <c r="S177"/>
  <c r="S187"/>
  <c r="S191" s="1"/>
  <c r="M197"/>
  <c r="M203"/>
  <c r="U121"/>
  <c r="U130" s="1"/>
  <c r="U142"/>
  <c r="U144" s="1"/>
  <c r="U173"/>
  <c r="U179" s="1"/>
  <c r="U189"/>
  <c r="U195"/>
  <c r="U197" s="1"/>
  <c r="U201"/>
  <c r="U203" s="1"/>
  <c r="M38"/>
  <c r="U24"/>
  <c r="U38" s="1"/>
  <c r="M45"/>
  <c r="M73"/>
  <c r="M79"/>
  <c r="U77"/>
  <c r="U79" s="1"/>
  <c r="U94"/>
  <c r="U95"/>
  <c r="U107" s="1"/>
  <c r="U96"/>
  <c r="U97"/>
  <c r="U98"/>
  <c r="U99"/>
  <c r="U100"/>
  <c r="U101"/>
  <c r="U102"/>
  <c r="U103"/>
  <c r="U113"/>
  <c r="M130"/>
  <c r="M136"/>
  <c r="M144"/>
  <c r="U153"/>
  <c r="U163" s="1"/>
  <c r="U154"/>
  <c r="U155"/>
  <c r="U156"/>
  <c r="M169"/>
  <c r="M179"/>
  <c r="M191"/>
  <c r="U183"/>
  <c r="U191" s="1"/>
  <c r="U185"/>
  <c r="S206" l="1"/>
  <c r="S210" s="1"/>
  <c r="S216" s="1"/>
  <c r="M208"/>
  <c r="M210"/>
  <c r="U206"/>
  <c r="U210" s="1"/>
  <c r="U216" s="1"/>
  <c r="U20"/>
  <c r="M214" l="1"/>
  <c r="M212"/>
  <c r="U217" s="1"/>
  <c r="J217" s="1"/>
  <c r="M217" s="1"/>
  <c r="M213"/>
  <c r="M216" l="1"/>
  <c r="M219" s="1"/>
</calcChain>
</file>

<file path=xl/sharedStrings.xml><?xml version="1.0" encoding="utf-8"?>
<sst xmlns="http://schemas.openxmlformats.org/spreadsheetml/2006/main" count="702" uniqueCount="285">
  <si>
    <t>Datum tisku:</t>
  </si>
  <si>
    <t>30.09.2020</t>
  </si>
  <si>
    <t>Rozpočet</t>
  </si>
  <si>
    <t>Stavba:</t>
  </si>
  <si>
    <t>Uněšov</t>
  </si>
  <si>
    <t>Rekonstrukce montážní jámy</t>
  </si>
  <si>
    <t>Kalkulant:</t>
  </si>
  <si>
    <t>Vratislav Tomášek</t>
  </si>
  <si>
    <t>Kraj, okres:</t>
  </si>
  <si>
    <t xml:space="preserve">    </t>
  </si>
  <si>
    <t>Rozpočet:</t>
  </si>
  <si>
    <t>Vlastní objekt</t>
  </si>
  <si>
    <t>Datum kalk.:</t>
  </si>
  <si>
    <t>19.09.2020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</si>
  <si>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</si>
  <si>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</si>
  <si>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</si>
  <si>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</si>
  <si>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</si>
  <si>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</si>
  <si>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</si>
  <si>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</si>
  <si>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</si>
  <si>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</si>
  <si>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</si>
  <si>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</si>
  <si>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</si>
  <si>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</si>
  <si>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</si>
  <si>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</si>
  <si>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</si>
  <si>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</si>
  <si>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</si>
  <si>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</si>
  <si>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</si>
  <si>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</si>
  <si>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</si>
  <si>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0200</t>
  </si>
  <si>
    <t>Základy</t>
  </si>
  <si>
    <t xml:space="preserve">MEZISOUČET: </t>
  </si>
  <si>
    <t xml:space="preserve">   </t>
  </si>
  <si>
    <t>C27332-1511/00</t>
  </si>
  <si>
    <t>Základové desky ze ŽB tř. C 25/30 XA2,XC2</t>
  </si>
  <si>
    <t xml:space="preserve">m3  </t>
  </si>
  <si>
    <t>K</t>
  </si>
  <si>
    <t>C27335-1215/00</t>
  </si>
  <si>
    <t>Zřízení bednění stěn základových desek</t>
  </si>
  <si>
    <t xml:space="preserve">m2  </t>
  </si>
  <si>
    <t>C27335-1216/00</t>
  </si>
  <si>
    <t>Odstranění bednění stěn základových desek</t>
  </si>
  <si>
    <t>C27336-1821/00</t>
  </si>
  <si>
    <t>Výztuž základových desek betonářskou ocelí 10 505 (R)</t>
  </si>
  <si>
    <t xml:space="preserve">t   </t>
  </si>
  <si>
    <t>C27336-2021/00</t>
  </si>
  <si>
    <t>Výztuž základových desek svařovanými sítěmi Kari</t>
  </si>
  <si>
    <t xml:space="preserve">              </t>
  </si>
  <si>
    <t xml:space="preserve">kus </t>
  </si>
  <si>
    <t xml:space="preserve">              
</t>
  </si>
  <si>
    <t xml:space="preserve">              
</t>
  </si>
  <si>
    <t xml:space="preserve">              
</t>
  </si>
  <si>
    <t>D+M distanční podlahové D-lišty,výška krytí 35 mm
Pod spodní podlahovou sítí.
Odhadobá cena a počet ks.
Hmotnost pro přesun hmot je uvažována v cenách.</t>
  </si>
  <si>
    <t>D+M distanční ocelové distanční podložky CETFIX-DISTA UTH výška 150mm
Mezi dolní a horní síítí podlahy.
Odhadové cena a počet ks.
Hmotnost pro přesun hmot je uvažována v cenách.</t>
  </si>
  <si>
    <t>0300</t>
  </si>
  <si>
    <t>Svislé konstrukce</t>
  </si>
  <si>
    <t>C31132-1611/00</t>
  </si>
  <si>
    <t>Nosná zeď ze ŽB tř. C 30/37 XA2,XC2 bez výztuže</t>
  </si>
  <si>
    <t>C31135-1101/00</t>
  </si>
  <si>
    <t>Zřízení jednostranného bednění zdí nosných</t>
  </si>
  <si>
    <t>C31135-1102/00</t>
  </si>
  <si>
    <t>Odstranění jednostranného bednění zdí nosných</t>
  </si>
  <si>
    <t>C31136-1821/00</t>
  </si>
  <si>
    <t>Výztuž nosných zdí betonářskou ocelí 10 505</t>
  </si>
  <si>
    <t>C34132-1610/00</t>
  </si>
  <si>
    <t>Stěny nosné ze ŽB tř. C 30/37 XA2,XC2</t>
  </si>
  <si>
    <t>C34135-1101/00</t>
  </si>
  <si>
    <t>Zřízení bednění jednostranného stěn nosných</t>
  </si>
  <si>
    <t>C34135-1102/00</t>
  </si>
  <si>
    <t>Odstranění bednění jednostranného stěn nosných</t>
  </si>
  <si>
    <t>C34135-1105/00</t>
  </si>
  <si>
    <t>Zřízení bednění oboustranného stěn nosných</t>
  </si>
  <si>
    <t>C34135-1106/00</t>
  </si>
  <si>
    <t>Odstranění bednění oboustranného stěn nosných</t>
  </si>
  <si>
    <t xml:space="preserve">C34136-1821/00
</t>
  </si>
  <si>
    <t>Výztuž stěn betonářskou ocelí 10 505
KY 49-3,0*2,0m.
Síť 100*100*8mm.</t>
  </si>
  <si>
    <t xml:space="preserve">C34136-2021/00
</t>
  </si>
  <si>
    <t>Výztuž stěn svařovanými sítěmi Kari
KY 49-3,0*2,0m.
Síť 100*100*8mm.</t>
  </si>
  <si>
    <t>D+M distance výztuže od bednění ve stěnách DINKY (výška krytí 25 mm) pro výztuž průměru 4-12 mm
Bednění ve stěnách.
Odhadové cena a počet ks.
Hmotnost pro přesun hmot je uvažovna v cenách.</t>
  </si>
  <si>
    <t xml:space="preserve">bm  </t>
  </si>
  <si>
    <t xml:space="preserve">              
</t>
  </si>
  <si>
    <t>Vytvoření fabiónu s poloměrem cca 40-50 mm
Pro přechod asfaltových pásů.
Mezi stěnou a podkladní mazaninou.
Odhadová cena.,
Mezi podkladním betonem a stávajícími ŽB stěnami.</t>
  </si>
  <si>
    <t>0380</t>
  </si>
  <si>
    <t>Kabelovody</t>
  </si>
  <si>
    <t xml:space="preserve">m   </t>
  </si>
  <si>
    <t xml:space="preserve">C38871-       
</t>
  </si>
  <si>
    <t>Osazení chrániček KOPOFLEX
srov.pol.</t>
  </si>
  <si>
    <t>00000-2395</t>
  </si>
  <si>
    <t>Chránička KOPOFLEX 09040 (40/32)</t>
  </si>
  <si>
    <t>M</t>
  </si>
  <si>
    <t>0630</t>
  </si>
  <si>
    <t>Podlahové konstrukce</t>
  </si>
  <si>
    <t xml:space="preserve">C63131-       
</t>
  </si>
  <si>
    <t>Mazanina tl do 240 mm z betonu prostého tř. C 25/30 XA2-drátkobeton
Podkladní beton.</t>
  </si>
  <si>
    <t>C63131-9203/00</t>
  </si>
  <si>
    <t>Příplatek k mazaninám za přidání ocelových vláken (drátkobeton) pro objemové vyztužení 25 kg/m3</t>
  </si>
  <si>
    <t>C63136-1821/00</t>
  </si>
  <si>
    <t>Výztuž mazanin betonářskou ocelí 10 505</t>
  </si>
  <si>
    <t>C63245-1022/00</t>
  </si>
  <si>
    <t>Vyrovnávací potěr tl do 30 mm z MC 15 provedený v pásu</t>
  </si>
  <si>
    <t xml:space="preserve">C63245-3411/00
</t>
  </si>
  <si>
    <t>Potěr průmyslový samonivelační tl 5 mm podkladní ze suchých směsí pro střední provoz
Ochran izolace.</t>
  </si>
  <si>
    <t>Provedení průmyslové podlahy z drátkobetonu korundovým vsypem pro střední provoz včetně
spodní a vrchní penetrace</t>
  </si>
  <si>
    <t xml:space="preserve">00000-1158
</t>
  </si>
  <si>
    <t>Panbexil (povrchová penetrace)
Hmotnost pro přesun hmot je uvažovaná v ceně.</t>
  </si>
  <si>
    <t xml:space="preserve">00000-1159
</t>
  </si>
  <si>
    <t>Panbex F3-korundový vsyp (barva světle šedá)
Hmotnost pro přesun hmot je uvažovaná v ceně.</t>
  </si>
  <si>
    <t xml:space="preserve">00000-1160
</t>
  </si>
  <si>
    <t>Panbex primer CS-primární nátěr podkladu
(penetrace)
Hmotnost pro přesun hmot je uvažovaná v ceně.</t>
  </si>
  <si>
    <t xml:space="preserve">C63248-1      
</t>
  </si>
  <si>
    <t>Separační vrstva ze silné stavební PE fólie
Oddadová hmotnost.
Na nové hydroizolační skladbě pro tlakovou vodu.</t>
  </si>
  <si>
    <t xml:space="preserve">C63411-       
</t>
  </si>
  <si>
    <t>Obvodová dilatace mirelónovým distančním profilem mezi stávajícími a novými podlahami
srov.pol.
Hmotnost pro přesun hmot je uvažována v ceně.
Mezi starou a novou podlahou.</t>
  </si>
  <si>
    <t xml:space="preserve">C63491-       
</t>
  </si>
  <si>
    <t>Řezání dilatačních spár š 40 mm hl do 50 mm v čerstvém drátkobetonu
srov.pol.
Mezi starou a novou podlahou.</t>
  </si>
  <si>
    <t xml:space="preserve">C63491-       
</t>
  </si>
  <si>
    <t>Řezání dilatačních spár š 40 mm hl do 80 mm v čerstvém drádkobetonu
srov.pol.
Mezi starou a novou podlahou.
3  vrstvy.</t>
  </si>
  <si>
    <t>Vodorovná vyrovnávací stěrka na bázi cementu
Srovnaná podkladní mazanina.</t>
  </si>
  <si>
    <t>Dtto,ale svislá vyrovnávací stěrka na bázi cementu</t>
  </si>
  <si>
    <t xml:space="preserve">C63381-1111/00
</t>
  </si>
  <si>
    <t>Broušení nerovností betonových podlah do 2 mm - stržení šlemu
Srovnaná podkladní mazanina.</t>
  </si>
  <si>
    <t>0640</t>
  </si>
  <si>
    <t>Osazování</t>
  </si>
  <si>
    <t>C64494-1112/00</t>
  </si>
  <si>
    <t>Osazování ventilačních mřížek velikosti do 300 x 300 mm</t>
  </si>
  <si>
    <t xml:space="preserve">00000-2396
</t>
  </si>
  <si>
    <t>Plastová mřížka 200*200 mm
Odhadová cena a hmotnost.</t>
  </si>
  <si>
    <t>0800</t>
  </si>
  <si>
    <t>Trubní vedení</t>
  </si>
  <si>
    <t xml:space="preserve">C87131-5      
</t>
  </si>
  <si>
    <t>Vzduchotechnické potrubí z tvrdého PVC DN150
Prodloužené VZT potrubí.
srov.pol.</t>
  </si>
  <si>
    <t>0890</t>
  </si>
  <si>
    <t>Ostatní konstrukce  na trubním vedení</t>
  </si>
  <si>
    <t xml:space="preserve">C89920-1      
</t>
  </si>
  <si>
    <t>Osazení mříží litinových hmotnosti do 50 kg
srov.pol.</t>
  </si>
  <si>
    <t xml:space="preserve">27.10.60      </t>
  </si>
  <si>
    <t xml:space="preserve">1364072500
</t>
  </si>
  <si>
    <t>plech lístkový jakost S 235 JR, 6x1000x2000 mm
Žárový pozink.</t>
  </si>
  <si>
    <t xml:space="preserve">kg  </t>
  </si>
  <si>
    <t xml:space="preserve">00000-2397
</t>
  </si>
  <si>
    <t>Úhelníkový rám
Žároý povízik.</t>
  </si>
  <si>
    <t>0900</t>
  </si>
  <si>
    <t>Ostatní konstrukce a práce</t>
  </si>
  <si>
    <t xml:space="preserve">C95290-1221/00
</t>
  </si>
  <si>
    <t>Vyčištění budov průmyslových objektů při jakékoliv výšce podlaží
1/2 plochy-dle TZ.</t>
  </si>
  <si>
    <t>Osazení odvodňovacího kanálku  2500*115mm z SMC kompozitu 2500*115 mm včetně litinového roštu
Odhadová cena.
Hmotnost pro přesun hmot je uvažovaná v ceně.</t>
  </si>
  <si>
    <t xml:space="preserve">00000-2398
</t>
  </si>
  <si>
    <t>Dtto,ale dodávka
Odhadová cena.
Hmotnost pro přesun hmot je uvažovaná v ceně.</t>
  </si>
  <si>
    <t xml:space="preserve">C91973-5      </t>
  </si>
  <si>
    <t>Řezání stávajícího betonového krytu hl do 150 mm s dvěma sítěmi</t>
  </si>
  <si>
    <t>Řezání stávajícího betonového krytu hl přes 200 mm se dvěma sítěmi</t>
  </si>
  <si>
    <t>Řezání stávajících základů ze železového betonu tl.do 300mm</t>
  </si>
  <si>
    <t>C93199-4142/00</t>
  </si>
  <si>
    <t>Uzavření spáry trvale pružný tmelem</t>
  </si>
  <si>
    <t xml:space="preserve">C95394-1211/00
</t>
  </si>
  <si>
    <t>Osazování kovových konzol nebo kotev bez jejich dodání
Osazovénní Uč.180+platle 60*6 bdl.350mm-spojených ve výrobně</t>
  </si>
  <si>
    <t xml:space="preserve">00000-2399
</t>
  </si>
  <si>
    <t>Spojené U 180 s platlí z páskového  železa
60*6 dl.350mm
Uč,180 a platle spojené ve výrobně.</t>
  </si>
  <si>
    <t xml:space="preserve">C95394-3122/00
</t>
  </si>
  <si>
    <t>Osazování výrobků do 5 kg/kus do betonu bez jejich dodání
L 50*30*5mm-kratší strana</t>
  </si>
  <si>
    <t xml:space="preserve">C95394-3123/00
</t>
  </si>
  <si>
    <t>Osazování výrobků do 15 kg/kus do betonu bez jejich dodání
L 50*30*5mm-delší strany</t>
  </si>
  <si>
    <t xml:space="preserve">C953-         
</t>
  </si>
  <si>
    <t>Koutové svary tl do 10 mm rámu podlah ocelových nosníků
srov.pol.</t>
  </si>
  <si>
    <t>00000-2400</t>
  </si>
  <si>
    <t>Tenkostěnný nerovnoramenný profil 50*30*5mm</t>
  </si>
  <si>
    <t>D+M bentonitový pásek proti tlakové vodě (WATERSTOP REDSTOP)</t>
  </si>
  <si>
    <t>D+M ovinutí prodloužené potrubí VZT v každé betonové stěně bentonitovým páskem
dvojnásobné
(WATERSTOP RX 103)
Odhadová cena.</t>
  </si>
  <si>
    <t>0960</t>
  </si>
  <si>
    <t>Bourací práce</t>
  </si>
  <si>
    <t xml:space="preserve">C96105-5111/00
</t>
  </si>
  <si>
    <t>Bourání základů ze ŽB
Předpoklad-dno-0,65m</t>
  </si>
  <si>
    <t xml:space="preserve">C96208-6111/00
</t>
  </si>
  <si>
    <t>Bourání příček z pórobetonu tl do 150 mm
Bourání stávajících pórobetonoý příček tl.125mm-předpoklad YTONG.</t>
  </si>
  <si>
    <t xml:space="preserve">C96504-2241/00
</t>
  </si>
  <si>
    <t>Bourání krytů z mazanin betonových tl přes 100 mm pl.přes 4 m2
Mimo dlažby z dřevěných špalíků.</t>
  </si>
  <si>
    <t xml:space="preserve">C96504-9112/00
</t>
  </si>
  <si>
    <t>Příplatek k bourání betonových mazanin za bourání se svařovanou sítí tl přes 100 mm
2 sítě.</t>
  </si>
  <si>
    <t xml:space="preserve">C97607-4141/00
</t>
  </si>
  <si>
    <t>Vybourání kotevních želez ze zdiva kamenného nebo betonového
Vybouraní L 50/50/5mm+předpokládan kotvy 50/50/4mm á 0,50m.
Odhadová hmotnost suti.</t>
  </si>
  <si>
    <t>0970</t>
  </si>
  <si>
    <t>Ostatní bourací práce</t>
  </si>
  <si>
    <t>C97105-2651/00</t>
  </si>
  <si>
    <t>Vybourání nebo prorážení otvorů v ŽB příčkách a zdech pl do 4 m2 tl do 600 mm</t>
  </si>
  <si>
    <t xml:space="preserve">C97404-2564/00
</t>
  </si>
  <si>
    <t>Vysekání rýh v dlažbě betonové nebo jiné monolitické hl do 150 mm š do 150 mm
Drážka pro kabelové chráničky 140*140 mm.</t>
  </si>
  <si>
    <t>C97908-2111/00</t>
  </si>
  <si>
    <t>Vnitrostaveništní vodorovná doprava suti a vybouraných hmot do 10 m</t>
  </si>
  <si>
    <t xml:space="preserve">C97908-2121/00
</t>
  </si>
  <si>
    <t>Vnitrostaveništní vodorovná doprava suti a vybouraných hmot ZKD 5 m přes 10 m
do 50m</t>
  </si>
  <si>
    <t>C97908-1111/00</t>
  </si>
  <si>
    <t>Odvoz suti a vybouraných hmot na skládku do 1 km</t>
  </si>
  <si>
    <t xml:space="preserve">C97908-1121/00
</t>
  </si>
  <si>
    <t>Odvoz suti a vybouraných hmot na skládku ZKD 1 km přes 1 km
do 5k m
Oodhadová vzálenost-kovošrot-sběrný dvůr.
do 20 km
Skládka Chotíkov.</t>
  </si>
  <si>
    <t>Skládkovné-směsný komunální odpad</t>
  </si>
  <si>
    <t>Skládkovné-materiál kategorie "O"</t>
  </si>
  <si>
    <t>0990</t>
  </si>
  <si>
    <t>Přesun hmot HSV</t>
  </si>
  <si>
    <t>C99928-1111/00</t>
  </si>
  <si>
    <t>Přesun hmot pro opravy a údržbu budov v do 25 m</t>
  </si>
  <si>
    <t>0991</t>
  </si>
  <si>
    <t>Ostatní práce HSV</t>
  </si>
  <si>
    <t>Očištění a odmaštění stávajícího podkladního betonu
Hmotnost pro přesun hmot je uvažována v ceně.</t>
  </si>
  <si>
    <t>Očištění a odmaštění stěn stávajících železobetonových stěn a přizdívek
Hmotnost pro přesun hmot je uvažována v ceně.</t>
  </si>
  <si>
    <t xml:space="preserve">kpl </t>
  </si>
  <si>
    <t>D+M prachotěsné zakrytí stáv.stroj.zařízení dle určení investora při zahájení stavby
Odhadová částka.
Odhadové náklady.</t>
  </si>
  <si>
    <t>7110</t>
  </si>
  <si>
    <t>Izolace proti vodě</t>
  </si>
  <si>
    <t>Odstranění stávajíící izolace proti vodě na dně montážní jámy
Předoklad-2 vrstvy.</t>
  </si>
  <si>
    <t>Odstranění stávajíící izolace proti vodě na stěnách montáží jémy
Pod vybouranými pórobeonovými příčkam.
Předpoklad-2 vrs_x0014_vy.</t>
  </si>
  <si>
    <t>C71141-1001/00</t>
  </si>
  <si>
    <t>Provedení izolace proti tlakové vodě vodorovné za studena nátěrem penetračním</t>
  </si>
  <si>
    <t>C71141-2001/00</t>
  </si>
  <si>
    <t>Provedení izolace proti tlakové vodě svislé za studena nátěrem penetračním</t>
  </si>
  <si>
    <t>00000-2401</t>
  </si>
  <si>
    <t>Penetrační nátěr DEKPRIMER</t>
  </si>
  <si>
    <t xml:space="preserve">C71144-1      
</t>
  </si>
  <si>
    <t>Provedení izolace proti tlakové vodě vodorovné přitavením pásu NAIP-přitavení bodově
Spodní izolace proti tlakové vodě.</t>
  </si>
  <si>
    <t xml:space="preserve">C71144-1559/00
</t>
  </si>
  <si>
    <t>Provedení izolace proti tlakové vodě vodorovné přitavením pásu NAIP
Střední +horní izolace proti tlakové vodě.</t>
  </si>
  <si>
    <t xml:space="preserve">C71144-2      
</t>
  </si>
  <si>
    <t>Provedení izolace proti tlakové vodě svislé přitavením pásu NAIP-přitavení  bodově
Spodní izolace proti tlakové vodě.</t>
  </si>
  <si>
    <t xml:space="preserve">C71144-2559/00
</t>
  </si>
  <si>
    <t>Provedení izolace proti tlakové vodě svislé přitavením pásu NAIP
Střední + horní izolace proti tlakové vodě.</t>
  </si>
  <si>
    <t>00000-2402</t>
  </si>
  <si>
    <t>Glastek 40 speciál minerál</t>
  </si>
  <si>
    <t xml:space="preserve">C711          
</t>
  </si>
  <si>
    <t>Provedení izolace proti tlakové vodě přiipevnění izolace kotvícími terči
Spodní zolace proti tlakové vodě.
Vodorovná-3,5 ks/m2.
Svislá-6ks/m2.</t>
  </si>
  <si>
    <t>Teleskopické kotvy
Spodní zolace proti tlakové vodě.
Vodorovná-3,5 ks/m2.
Svislá-6ks/m2.</t>
  </si>
  <si>
    <t xml:space="preserve">C71149-1172/00
</t>
  </si>
  <si>
    <t>Provedení izolace proti tlakové vodě vodorovné z textilií vrstva ochranná
Ochranná vrstva.</t>
  </si>
  <si>
    <t>00000-2403</t>
  </si>
  <si>
    <t>Geotextilie 1000g /m2</t>
  </si>
  <si>
    <t>7240</t>
  </si>
  <si>
    <t>Zdravotechnika-strojní vybavení</t>
  </si>
  <si>
    <t>D+M kvalitní ponorné čerpadlo,vč.potrubí a příslušenství</t>
  </si>
  <si>
    <t>7670</t>
  </si>
  <si>
    <t>Konstrukce zámečnické</t>
  </si>
  <si>
    <t xml:space="preserve">C76799-6801/00
</t>
  </si>
  <si>
    <t>Demontáž atypických zámečnických konstrukcí hmotnosti jednotlivých dílů do 50 kg
Demontáž ocelového schodnicového schodiště.
Odhadová hmotnost.</t>
  </si>
  <si>
    <t xml:space="preserve">C76721-1112/00
</t>
  </si>
  <si>
    <t>Montáž schodů rovných na ocelovou konstrukci svařované
Nosná konstrukce nového ocelového schodnicového schodiště.
Odhadová hmotnost.</t>
  </si>
  <si>
    <t xml:space="preserve">C76759-0110/00
</t>
  </si>
  <si>
    <t>Montáž podlahového roštu svařovaného
Nové ocelové schodnicové schodiiště-stupně-pororošty</t>
  </si>
  <si>
    <t xml:space="preserve">00000-2404
</t>
  </si>
  <si>
    <t>Nosná konstrukce ocelového schodnicového
schodiště
Žárový pozink.</t>
  </si>
  <si>
    <t xml:space="preserve">00000-2405
</t>
  </si>
  <si>
    <t>Podlahový  rošt
Žárový pozink.</t>
  </si>
  <si>
    <t>7830</t>
  </si>
  <si>
    <t>Nátěry</t>
  </si>
  <si>
    <t xml:space="preserve">C78322-5100/00
</t>
  </si>
  <si>
    <t>Nátěry syntetické kovových doplňkových konstrukcí barva standardní dvojnásobné a 1x email
Plocha nátěru zámečnické kobstrukce sádokartonu při vnitřním vyzdění příček
YTONG (tl.100,125 a 150mm).Vvnitřní vyzdění příček BS Klatovy (tl.120mm) se</t>
  </si>
  <si>
    <t/>
  </si>
  <si>
    <t>částečně liší.Plocha znovu nepřepočítávána..</t>
  </si>
  <si>
    <t>P</t>
  </si>
  <si>
    <t xml:space="preserve">C78322-6100/00
</t>
  </si>
  <si>
    <t>Nátěry syntetické kovových doplňkových konstrukcí barva standardní základní
.Plocha nátěru ocelových konstrukcí sádrokartonu při vnitřním vyzdění příček
YTONG (tl.100,125 a 150mm).Při vnitřním vyzdění říček tBS Klatovy (tl.120mm) se</t>
  </si>
  <si>
    <t>částeečně liší.Plocha znovu nepřepočítávána.</t>
  </si>
  <si>
    <t>D+M  protiskluzný nátěr na betonovou podlahu oodolný proti vlhkosti
se zvýšenou chemickou odolnost a atestem protiskluznosti (např.BETEX)</t>
  </si>
  <si>
    <t>D+M ochranný nátěr vodorovný odolávající ropným produktům ve světle šedé barvě
Například TL- SINEPOX-S-2636-BE.</t>
  </si>
  <si>
    <t>D+M ale svislý nátěr</t>
  </si>
  <si>
    <t>9210</t>
  </si>
  <si>
    <t>Elektroinstalace</t>
  </si>
  <si>
    <t>Elekoinstalace
ozn.G</t>
  </si>
  <si>
    <t>9240</t>
  </si>
  <si>
    <t>Vzduchotechnika</t>
  </si>
  <si>
    <t>Kamerová zkouška stávající vzduchotechniky
Odhdové náklady,</t>
  </si>
  <si>
    <t>CELKEM:</t>
  </si>
  <si>
    <t>Přesun hmot z PSV %</t>
  </si>
  <si>
    <t>R</t>
  </si>
  <si>
    <t>Průběžný součet:</t>
  </si>
  <si>
    <t>Provozní vlivy</t>
  </si>
  <si>
    <t>Zařízení staveniště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</si>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</sst>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9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3626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3.5" customHeight="1">
      <c r="B5" s="10" t="s">
        <v>10</v>
      </c>
      <c r="C5" s="2"/>
      <c r="D5" s="2"/>
      <c r="E5" s="1">
        <v>1</v>
      </c>
      <c r="G5" s="1" t="s">
        <v>11</v>
      </c>
      <c r="H5" s="4" t="s">
        <v>12</v>
      </c>
      <c r="I5" s="2" t="s">
        <v>13</v>
      </c>
      <c r="J5" s="2"/>
      <c r="K5" s="4" t="s">
        <v>14</v>
      </c>
      <c r="M5" s="1" t="s">
        <v>15</v>
      </c>
    </row>
    <row r="6" spans="1:21" ht="0.75" customHeight="1" thickBo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21" ht="15" customHeight="1" thickTop="1">
      <c r="A7" s="1" t="s">
        <v>32</v>
      </c>
      <c r="B7" s="1" t="s">
        <v>16</v>
      </c>
      <c r="C7" s="1" t="s">
        <v>17</v>
      </c>
      <c r="D7" s="1" t="s">
        <v>18</v>
      </c>
      <c r="E7" s="1" t="s">
        <v>19</v>
      </c>
      <c r="F7" s="1" t="s">
        <v>20</v>
      </c>
      <c r="G7" s="1" t="s">
        <v>21</v>
      </c>
      <c r="I7" s="5" t="s">
        <v>22</v>
      </c>
      <c r="J7" s="1" t="s">
        <v>23</v>
      </c>
      <c r="K7" s="5" t="s">
        <v>24</v>
      </c>
      <c r="M7" s="5" t="s">
        <v>25</v>
      </c>
      <c r="N7" s="1" t="s">
        <v>26</v>
      </c>
      <c r="O7" s="1" t="s">
        <v>27</v>
      </c>
      <c r="P7" s="1" t="s">
        <v>28</v>
      </c>
      <c r="Q7" s="1" t="s">
        <v>29</v>
      </c>
      <c r="R7" s="1" t="s">
        <v>30</v>
      </c>
      <c r="S7" s="1" t="s">
        <v>30</v>
      </c>
      <c r="T7" s="1" t="s">
        <v>31</v>
      </c>
      <c r="U7" s="1" t="s">
        <v>31</v>
      </c>
    </row>
    <row r="8" spans="1:21" ht="15" customHeight="1">
      <c r="B8" s="7"/>
      <c r="C8" s="7"/>
      <c r="D8" s="7" t="s">
        <v>33</v>
      </c>
      <c r="E8" s="7"/>
      <c r="F8" s="7" t="s">
        <v>34</v>
      </c>
      <c r="G8" s="7"/>
      <c r="H8" s="7"/>
      <c r="I8" s="7"/>
      <c r="J8" s="7"/>
      <c r="K8" s="12" t="s">
        <v>35</v>
      </c>
      <c r="L8" s="7"/>
      <c r="M8" s="12" t="s">
        <v>35</v>
      </c>
      <c r="N8" s="12" t="s">
        <v>36</v>
      </c>
      <c r="O8" s="12" t="s">
        <v>36</v>
      </c>
      <c r="P8" s="12" t="s">
        <v>36</v>
      </c>
      <c r="Q8" s="12" t="s">
        <v>36</v>
      </c>
      <c r="S8" s="5" t="s">
        <v>35</v>
      </c>
      <c r="U8" s="5" t="s">
        <v>35</v>
      </c>
    </row>
    <row r="9" spans="1:21" ht="12.75" customHeight="1"/>
    <row r="10" spans="1:21" ht="15" customHeight="1">
      <c r="A10" s="1" t="s">
        <v>17</v>
      </c>
      <c r="B10" s="6"/>
      <c r="C10" s="6"/>
      <c r="D10" s="6"/>
      <c r="E10" s="6"/>
      <c r="F10" s="13" t="s">
        <v>37</v>
      </c>
      <c r="G10" s="14" t="s">
        <v>38</v>
      </c>
      <c r="H10" s="6"/>
      <c r="I10" s="6"/>
      <c r="J10" s="6"/>
      <c r="K10" s="6"/>
      <c r="L10" s="6"/>
      <c r="M10" s="6"/>
      <c r="N10" s="7"/>
      <c r="O10" s="7"/>
      <c r="P10" s="7"/>
      <c r="Q10" s="7"/>
    </row>
    <row r="11" spans="1:21" ht="3" customHeight="1"/>
    <row r="12" spans="1:21" ht="12.75" customHeight="1">
      <c r="A12" s="1" t="s">
        <v>44</v>
      </c>
      <c r="B12" s="1">
        <v>1</v>
      </c>
      <c r="C12" s="1">
        <v>0</v>
      </c>
      <c r="D12" s="5">
        <v>1170094</v>
      </c>
      <c r="E12" s="1" t="s">
        <v>40</v>
      </c>
      <c r="F12" s="16" t="s">
        <v>41</v>
      </c>
      <c r="G12" s="22" t="s">
        <v>42</v>
      </c>
      <c r="H12" s="23"/>
      <c r="I12" s="24">
        <v>5.056</v>
      </c>
      <c r="J12" s="1" t="s">
        <v>43</v>
      </c>
      <c r="K12" s="25">
        <v>0</v>
      </c>
      <c r="M12" s="26">
        <f>ROUND(I12*K12,0)</f>
        <v>0</v>
      </c>
      <c r="N12" s="27">
        <v>2.45329</v>
      </c>
      <c r="O12" s="24">
        <f>ROUND(I12*N12,3)</f>
        <v>12.404</v>
      </c>
      <c r="R12" s="27">
        <v>0</v>
      </c>
      <c r="S12" s="28">
        <f>ROUND(M12*R12,2)</f>
        <v>0</v>
      </c>
      <c r="T12" s="27">
        <v>1</v>
      </c>
      <c r="U12" s="28">
        <f>ROUND(M12*T12,2)</f>
        <v>0</v>
      </c>
    </row>
    <row r="13" spans="1:21" ht="12.75" customHeight="1">
      <c r="A13" s="1" t="s">
        <v>44</v>
      </c>
      <c r="B13" s="1">
        <v>2</v>
      </c>
      <c r="C13" s="1">
        <v>0</v>
      </c>
      <c r="D13" s="5">
        <v>1170112</v>
      </c>
      <c r="E13" s="1" t="s">
        <v>40</v>
      </c>
      <c r="F13" s="16" t="s">
        <v>45</v>
      </c>
      <c r="G13" s="22" t="s">
        <v>46</v>
      </c>
      <c r="H13" s="29"/>
      <c r="I13" s="24">
        <v>1.1950000000000001</v>
      </c>
      <c r="J13" s="1" t="s">
        <v>47</v>
      </c>
      <c r="K13" s="25">
        <v>0</v>
      </c>
      <c r="M13" s="26">
        <f>ROUND(I13*K13,0)</f>
        <v>0</v>
      </c>
      <c r="N13" s="27">
        <v>1.1299999999999999E-3</v>
      </c>
      <c r="O13" s="24">
        <f>ROUND(I13*N13,3)</f>
        <v>1E-3</v>
      </c>
      <c r="R13" s="27">
        <v>0</v>
      </c>
      <c r="S13" s="28">
        <f>ROUND(M13*R13,2)</f>
        <v>0</v>
      </c>
      <c r="T13" s="27">
        <v>1</v>
      </c>
      <c r="U13" s="28">
        <f>ROUND(M13*T13,2)</f>
        <v>0</v>
      </c>
    </row>
    <row r="14" spans="1:21" ht="12.75" customHeight="1">
      <c r="A14" s="1" t="s">
        <v>44</v>
      </c>
      <c r="B14" s="1">
        <v>3</v>
      </c>
      <c r="C14" s="1">
        <v>0</v>
      </c>
      <c r="D14" s="5">
        <v>1170113</v>
      </c>
      <c r="E14" s="1" t="s">
        <v>40</v>
      </c>
      <c r="F14" s="16" t="s">
        <v>48</v>
      </c>
      <c r="G14" s="22" t="s">
        <v>49</v>
      </c>
      <c r="H14" s="29"/>
      <c r="I14" s="24">
        <v>1.1950000000000001</v>
      </c>
      <c r="J14" s="1" t="s">
        <v>47</v>
      </c>
      <c r="K14" s="25">
        <v>0</v>
      </c>
      <c r="M14" s="26">
        <f>ROUND(I14*K14,0)</f>
        <v>0</v>
      </c>
      <c r="N14" s="27"/>
      <c r="O14" s="24"/>
      <c r="R14" s="27">
        <v>0</v>
      </c>
      <c r="S14" s="28">
        <f>ROUND(M14*R14,2)</f>
        <v>0</v>
      </c>
      <c r="T14" s="27">
        <v>1</v>
      </c>
      <c r="U14" s="28">
        <f>ROUND(M14*T14,2)</f>
        <v>0</v>
      </c>
    </row>
    <row r="15" spans="1:21" ht="12.75" customHeight="1">
      <c r="A15" s="1" t="s">
        <v>44</v>
      </c>
      <c r="B15" s="1">
        <v>4</v>
      </c>
      <c r="C15" s="1">
        <v>0</v>
      </c>
      <c r="D15" s="5">
        <v>1170120</v>
      </c>
      <c r="E15" s="1" t="s">
        <v>40</v>
      </c>
      <c r="F15" s="16" t="s">
        <v>50</v>
      </c>
      <c r="G15" s="22" t="s">
        <v>51</v>
      </c>
      <c r="H15" s="29"/>
      <c r="I15" s="24">
        <v>4.8000000000000001E-2</v>
      </c>
      <c r="J15" s="1" t="s">
        <v>52</v>
      </c>
      <c r="K15" s="25">
        <v>0</v>
      </c>
      <c r="M15" s="26">
        <f>ROUND(I15*K15,0)</f>
        <v>0</v>
      </c>
      <c r="N15" s="27">
        <v>1.0601700000000001</v>
      </c>
      <c r="O15" s="24">
        <f>ROUND(I15*N15,3)</f>
        <v>5.0999999999999997E-2</v>
      </c>
      <c r="R15" s="27">
        <v>0</v>
      </c>
      <c r="S15" s="28">
        <f>ROUND(M15*R15,2)</f>
        <v>0</v>
      </c>
      <c r="T15" s="27">
        <v>1</v>
      </c>
      <c r="U15" s="28">
        <f>ROUND(M15*T15,2)</f>
        <v>0</v>
      </c>
    </row>
    <row r="16" spans="1:21" ht="12.75" customHeight="1">
      <c r="A16" s="1" t="s">
        <v>44</v>
      </c>
      <c r="B16" s="1">
        <v>5</v>
      </c>
      <c r="C16" s="1">
        <v>0</v>
      </c>
      <c r="D16" s="5">
        <v>1170122</v>
      </c>
      <c r="E16" s="1" t="s">
        <v>40</v>
      </c>
      <c r="F16" s="16" t="s">
        <v>53</v>
      </c>
      <c r="G16" s="22" t="s">
        <v>54</v>
      </c>
      <c r="H16" s="29"/>
      <c r="I16" s="24">
        <v>0.29899999999999999</v>
      </c>
      <c r="J16" s="1" t="s">
        <v>52</v>
      </c>
      <c r="K16" s="25">
        <v>0</v>
      </c>
      <c r="M16" s="26">
        <f>ROUND(I16*K16,0)</f>
        <v>0</v>
      </c>
      <c r="N16" s="27">
        <v>1.0530600000000001</v>
      </c>
      <c r="O16" s="24">
        <f>ROUND(I16*N16,3)</f>
        <v>0.315</v>
      </c>
      <c r="R16" s="27">
        <v>0</v>
      </c>
      <c r="S16" s="28">
        <f>ROUND(M16*R16,2)</f>
        <v>0</v>
      </c>
      <c r="T16" s="27">
        <v>1</v>
      </c>
      <c r="U16" s="28">
        <f>ROUND(M16*T16,2)</f>
        <v>0</v>
      </c>
    </row>
    <row r="17" spans="1:21" s="40" customFormat="1" ht="51" customHeight="1">
      <c r="A17" s="30" t="s">
        <v>44</v>
      </c>
      <c r="B17" s="30">
        <v>6</v>
      </c>
      <c r="C17" s="30">
        <v>0</v>
      </c>
      <c r="D17" s="31">
        <v>0</v>
      </c>
      <c r="E17" s="30" t="s">
        <v>40</v>
      </c>
      <c r="F17" s="32" t="s">
        <v>59</v>
      </c>
      <c r="G17" s="33" t="s">
        <v>60</v>
      </c>
      <c r="H17" s="34"/>
      <c r="I17" s="35">
        <v>24</v>
      </c>
      <c r="J17" s="30" t="s">
        <v>56</v>
      </c>
      <c r="K17" s="36">
        <v>0</v>
      </c>
      <c r="L17" s="30"/>
      <c r="M17" s="37">
        <f>ROUND(I17*K17,0)</f>
        <v>0</v>
      </c>
      <c r="N17" s="38"/>
      <c r="O17" s="35"/>
      <c r="P17" s="30"/>
      <c r="Q17" s="30"/>
      <c r="R17" s="38">
        <v>0</v>
      </c>
      <c r="S17" s="39">
        <f>ROUND(M17*R17,2)</f>
        <v>0</v>
      </c>
      <c r="T17" s="38">
        <v>1</v>
      </c>
      <c r="U17" s="39">
        <f>ROUND(M17*T17,2)</f>
        <v>0</v>
      </c>
    </row>
    <row r="18" spans="1:21" s="40" customFormat="1" ht="51" customHeight="1">
      <c r="A18" s="30" t="s">
        <v>44</v>
      </c>
      <c r="B18" s="30">
        <v>7</v>
      </c>
      <c r="C18" s="30">
        <v>0</v>
      </c>
      <c r="D18" s="31">
        <v>0</v>
      </c>
      <c r="E18" s="30" t="s">
        <v>40</v>
      </c>
      <c r="F18" s="32" t="s">
        <v>59</v>
      </c>
      <c r="G18" s="33" t="s">
        <v>61</v>
      </c>
      <c r="H18" s="34"/>
      <c r="I18" s="35">
        <v>24</v>
      </c>
      <c r="J18" s="30" t="s">
        <v>56</v>
      </c>
      <c r="K18" s="36">
        <v>0</v>
      </c>
      <c r="L18" s="30"/>
      <c r="M18" s="37">
        <f>ROUND(I18*K18,0)</f>
        <v>0</v>
      </c>
      <c r="N18" s="38"/>
      <c r="O18" s="35"/>
      <c r="P18" s="30"/>
      <c r="Q18" s="30"/>
      <c r="R18" s="38">
        <v>0</v>
      </c>
      <c r="S18" s="39">
        <f>ROUND(M18*R18,2)</f>
        <v>0</v>
      </c>
      <c r="T18" s="38">
        <v>1</v>
      </c>
      <c r="U18" s="39">
        <f>ROUND(M18*T18,2)</f>
        <v>0</v>
      </c>
    </row>
    <row r="19" spans="1:21" ht="3" customHeight="1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21" ht="15" customHeight="1">
      <c r="B20" s="15" t="s">
        <v>39</v>
      </c>
      <c r="C20" s="8"/>
      <c r="D20" s="8"/>
      <c r="E20" s="8"/>
      <c r="F20" s="17" t="s">
        <v>37</v>
      </c>
      <c r="G20" s="18" t="s">
        <v>38</v>
      </c>
      <c r="M20" s="20">
        <f>ROUND(SUBTOTAL(9,M11:M19),0)</f>
        <v>0</v>
      </c>
      <c r="O20" s="21">
        <f>ROUND(SUBTOTAL(9,O11:O19),3)</f>
        <v>12.771000000000001</v>
      </c>
      <c r="Q20" s="21">
        <f>ROUND(SUBTOTAL(9,Q11:Q19),3)</f>
        <v>0</v>
      </c>
      <c r="S20" s="1">
        <f>ROUND(SUBTOTAL(9,S11:S19),2)</f>
        <v>0</v>
      </c>
      <c r="U20" s="1">
        <f>ROUND(SUBTOTAL(9,U11:U19),2)</f>
        <v>0</v>
      </c>
    </row>
    <row r="21" spans="1:21" ht="12.75" customHeight="1"/>
    <row r="22" spans="1:21" ht="15" customHeight="1">
      <c r="A22" s="1" t="s">
        <v>17</v>
      </c>
      <c r="B22" s="6"/>
      <c r="C22" s="6"/>
      <c r="D22" s="6"/>
      <c r="E22" s="6"/>
      <c r="F22" s="13" t="s">
        <v>62</v>
      </c>
      <c r="G22" s="14" t="s">
        <v>63</v>
      </c>
      <c r="H22" s="6"/>
      <c r="I22" s="6"/>
      <c r="J22" s="6"/>
      <c r="K22" s="6"/>
      <c r="L22" s="6"/>
      <c r="M22" s="6"/>
      <c r="N22" s="7"/>
      <c r="O22" s="7"/>
      <c r="P22" s="7"/>
      <c r="Q22" s="7"/>
    </row>
    <row r="23" spans="1:21" ht="3" customHeight="1"/>
    <row r="24" spans="1:21" ht="12.75" customHeight="1">
      <c r="A24" s="1" t="s">
        <v>44</v>
      </c>
      <c r="B24" s="1">
        <v>1</v>
      </c>
      <c r="C24" s="1">
        <v>0</v>
      </c>
      <c r="D24" s="5">
        <v>1172546</v>
      </c>
      <c r="E24" s="1" t="s">
        <v>40</v>
      </c>
      <c r="F24" s="16" t="s">
        <v>64</v>
      </c>
      <c r="G24" s="22" t="s">
        <v>65</v>
      </c>
      <c r="H24" s="23"/>
      <c r="I24" s="24">
        <v>2.669</v>
      </c>
      <c r="J24" s="1" t="s">
        <v>43</v>
      </c>
      <c r="K24" s="25">
        <v>0</v>
      </c>
      <c r="M24" s="26">
        <f>ROUND(I24*K24,0)</f>
        <v>0</v>
      </c>
      <c r="N24" s="27">
        <v>2.4560200000000001</v>
      </c>
      <c r="O24" s="24">
        <f>ROUND(I24*N24,3)</f>
        <v>6.5549999999999997</v>
      </c>
      <c r="R24" s="27">
        <v>0</v>
      </c>
      <c r="S24" s="28">
        <f>ROUND(M24*R24,2)</f>
        <v>0</v>
      </c>
      <c r="T24" s="27">
        <v>1</v>
      </c>
      <c r="U24" s="28">
        <f>ROUND(M24*T24,2)</f>
        <v>0</v>
      </c>
    </row>
    <row r="25" spans="1:21" ht="12.75" customHeight="1">
      <c r="A25" s="1" t="s">
        <v>44</v>
      </c>
      <c r="B25" s="1">
        <v>2</v>
      </c>
      <c r="C25" s="1">
        <v>0</v>
      </c>
      <c r="D25" s="5">
        <v>1172561</v>
      </c>
      <c r="E25" s="1" t="s">
        <v>40</v>
      </c>
      <c r="F25" s="16" t="s">
        <v>66</v>
      </c>
      <c r="G25" s="22" t="s">
        <v>67</v>
      </c>
      <c r="H25" s="29"/>
      <c r="I25" s="24">
        <v>6.9089999999999998</v>
      </c>
      <c r="J25" s="1" t="s">
        <v>47</v>
      </c>
      <c r="K25" s="25">
        <v>0</v>
      </c>
      <c r="M25" s="26">
        <f>ROUND(I25*K25,0)</f>
        <v>0</v>
      </c>
      <c r="N25" s="27">
        <v>2.81E-3</v>
      </c>
      <c r="O25" s="24">
        <f>ROUND(I25*N25,3)</f>
        <v>1.9E-2</v>
      </c>
      <c r="R25" s="27">
        <v>0</v>
      </c>
      <c r="S25" s="28">
        <f>ROUND(M25*R25,2)</f>
        <v>0</v>
      </c>
      <c r="T25" s="27">
        <v>1</v>
      </c>
      <c r="U25" s="28">
        <f>ROUND(M25*T25,2)</f>
        <v>0</v>
      </c>
    </row>
    <row r="26" spans="1:21" ht="12.75" customHeight="1">
      <c r="A26" s="1" t="s">
        <v>44</v>
      </c>
      <c r="B26" s="1">
        <v>3</v>
      </c>
      <c r="C26" s="1">
        <v>0</v>
      </c>
      <c r="D26" s="5">
        <v>1172562</v>
      </c>
      <c r="E26" s="1" t="s">
        <v>40</v>
      </c>
      <c r="F26" s="16" t="s">
        <v>68</v>
      </c>
      <c r="G26" s="22" t="s">
        <v>69</v>
      </c>
      <c r="H26" s="29"/>
      <c r="I26" s="24">
        <v>6.9089999999999998</v>
      </c>
      <c r="J26" s="1" t="s">
        <v>47</v>
      </c>
      <c r="K26" s="25">
        <v>0</v>
      </c>
      <c r="M26" s="26">
        <f>ROUND(I26*K26,0)</f>
        <v>0</v>
      </c>
      <c r="N26" s="27"/>
      <c r="O26" s="24"/>
      <c r="R26" s="27">
        <v>0</v>
      </c>
      <c r="S26" s="28">
        <f>ROUND(M26*R26,2)</f>
        <v>0</v>
      </c>
      <c r="T26" s="27">
        <v>1</v>
      </c>
      <c r="U26" s="28">
        <f>ROUND(M26*T26,2)</f>
        <v>0</v>
      </c>
    </row>
    <row r="27" spans="1:21" ht="12.75" customHeight="1">
      <c r="A27" s="1" t="s">
        <v>44</v>
      </c>
      <c r="B27" s="1">
        <v>4</v>
      </c>
      <c r="C27" s="1">
        <v>0</v>
      </c>
      <c r="D27" s="5">
        <v>1172582</v>
      </c>
      <c r="E27" s="1" t="s">
        <v>40</v>
      </c>
      <c r="F27" s="16" t="s">
        <v>70</v>
      </c>
      <c r="G27" s="22" t="s">
        <v>71</v>
      </c>
      <c r="H27" s="29"/>
      <c r="I27" s="24">
        <v>6.0000000000000001E-3</v>
      </c>
      <c r="J27" s="1" t="s">
        <v>52</v>
      </c>
      <c r="K27" s="25">
        <v>0</v>
      </c>
      <c r="M27" s="26">
        <f>ROUND(I27*K27,0)</f>
        <v>0</v>
      </c>
      <c r="N27" s="27">
        <v>1.04881</v>
      </c>
      <c r="O27" s="24">
        <f>ROUND(I27*N27,3)</f>
        <v>6.0000000000000001E-3</v>
      </c>
      <c r="R27" s="27">
        <v>0</v>
      </c>
      <c r="S27" s="28">
        <f>ROUND(M27*R27,2)</f>
        <v>0</v>
      </c>
      <c r="T27" s="27">
        <v>1</v>
      </c>
      <c r="U27" s="28">
        <f>ROUND(M27*T27,2)</f>
        <v>0</v>
      </c>
    </row>
    <row r="28" spans="1:21" ht="12.75" customHeight="1">
      <c r="A28" s="1" t="s">
        <v>44</v>
      </c>
      <c r="B28" s="1">
        <v>5</v>
      </c>
      <c r="C28" s="1">
        <v>0</v>
      </c>
      <c r="D28" s="5">
        <v>1174365</v>
      </c>
      <c r="E28" s="1" t="s">
        <v>40</v>
      </c>
      <c r="F28" s="16" t="s">
        <v>72</v>
      </c>
      <c r="G28" s="22" t="s">
        <v>73</v>
      </c>
      <c r="H28" s="29"/>
      <c r="I28" s="24">
        <v>3.3769999999999998</v>
      </c>
      <c r="J28" s="1" t="s">
        <v>43</v>
      </c>
      <c r="K28" s="25">
        <v>0</v>
      </c>
      <c r="M28" s="26">
        <f>ROUND(I28*K28,0)</f>
        <v>0</v>
      </c>
      <c r="N28" s="27">
        <v>2.4564599999999999</v>
      </c>
      <c r="O28" s="24">
        <f>ROUND(I28*N28,3)</f>
        <v>8.2949999999999999</v>
      </c>
      <c r="R28" s="27">
        <v>0</v>
      </c>
      <c r="S28" s="28">
        <f>ROUND(M28*R28,2)</f>
        <v>0</v>
      </c>
      <c r="T28" s="27">
        <v>1</v>
      </c>
      <c r="U28" s="28">
        <f>ROUND(M28*T28,2)</f>
        <v>0</v>
      </c>
    </row>
    <row r="29" spans="1:21" ht="12.75" customHeight="1">
      <c r="A29" s="1" t="s">
        <v>44</v>
      </c>
      <c r="B29" s="1">
        <v>6</v>
      </c>
      <c r="C29" s="1">
        <v>0</v>
      </c>
      <c r="D29" s="5">
        <v>1174372</v>
      </c>
      <c r="E29" s="1" t="s">
        <v>40</v>
      </c>
      <c r="F29" s="16" t="s">
        <v>74</v>
      </c>
      <c r="G29" s="22" t="s">
        <v>75</v>
      </c>
      <c r="H29" s="29"/>
      <c r="I29" s="24">
        <v>23.448</v>
      </c>
      <c r="J29" s="1" t="s">
        <v>47</v>
      </c>
      <c r="K29" s="25">
        <v>0</v>
      </c>
      <c r="M29" s="26">
        <f>ROUND(I29*K29,0)</f>
        <v>0</v>
      </c>
      <c r="N29" s="27">
        <v>3.0899999999999999E-3</v>
      </c>
      <c r="O29" s="24">
        <f>ROUND(I29*N29,3)</f>
        <v>7.1999999999999995E-2</v>
      </c>
      <c r="R29" s="27">
        <v>0</v>
      </c>
      <c r="S29" s="28">
        <f>ROUND(M29*R29,2)</f>
        <v>0</v>
      </c>
      <c r="T29" s="27">
        <v>1</v>
      </c>
      <c r="U29" s="28">
        <f>ROUND(M29*T29,2)</f>
        <v>0</v>
      </c>
    </row>
    <row r="30" spans="1:21" ht="12.75" customHeight="1">
      <c r="A30" s="1" t="s">
        <v>44</v>
      </c>
      <c r="B30" s="1">
        <v>7</v>
      </c>
      <c r="C30" s="1">
        <v>0</v>
      </c>
      <c r="D30" s="5">
        <v>1174373</v>
      </c>
      <c r="E30" s="1" t="s">
        <v>40</v>
      </c>
      <c r="F30" s="16" t="s">
        <v>76</v>
      </c>
      <c r="G30" s="22" t="s">
        <v>77</v>
      </c>
      <c r="H30" s="29"/>
      <c r="I30" s="24">
        <v>23.448</v>
      </c>
      <c r="J30" s="1" t="s">
        <v>47</v>
      </c>
      <c r="K30" s="25">
        <v>0</v>
      </c>
      <c r="M30" s="26">
        <f>ROUND(I30*K30,0)</f>
        <v>0</v>
      </c>
      <c r="N30" s="27"/>
      <c r="O30" s="24"/>
      <c r="R30" s="27">
        <v>0</v>
      </c>
      <c r="S30" s="28">
        <f>ROUND(M30*R30,2)</f>
        <v>0</v>
      </c>
      <c r="T30" s="27">
        <v>1</v>
      </c>
      <c r="U30" s="28">
        <f>ROUND(M30*T30,2)</f>
        <v>0</v>
      </c>
    </row>
    <row r="31" spans="1:21" ht="12.75" customHeight="1">
      <c r="A31" s="1" t="s">
        <v>44</v>
      </c>
      <c r="B31" s="1">
        <v>8</v>
      </c>
      <c r="C31" s="1">
        <v>0</v>
      </c>
      <c r="D31" s="5">
        <v>1174374</v>
      </c>
      <c r="E31" s="1" t="s">
        <v>40</v>
      </c>
      <c r="F31" s="16" t="s">
        <v>78</v>
      </c>
      <c r="G31" s="22" t="s">
        <v>79</v>
      </c>
      <c r="H31" s="29"/>
      <c r="I31" s="24">
        <v>0.46800000000000003</v>
      </c>
      <c r="J31" s="1" t="s">
        <v>47</v>
      </c>
      <c r="K31" s="25">
        <v>0</v>
      </c>
      <c r="M31" s="26">
        <f>ROUND(I31*K31,0)</f>
        <v>0</v>
      </c>
      <c r="N31" s="27">
        <v>6.13E-3</v>
      </c>
      <c r="O31" s="24">
        <f>ROUND(I31*N31,3)</f>
        <v>3.0000000000000001E-3</v>
      </c>
      <c r="R31" s="27">
        <v>0</v>
      </c>
      <c r="S31" s="28">
        <f>ROUND(M31*R31,2)</f>
        <v>0</v>
      </c>
      <c r="T31" s="27">
        <v>1</v>
      </c>
      <c r="U31" s="28">
        <f>ROUND(M31*T31,2)</f>
        <v>0</v>
      </c>
    </row>
    <row r="32" spans="1:21" ht="12.75" customHeight="1">
      <c r="A32" s="1" t="s">
        <v>44</v>
      </c>
      <c r="B32" s="1">
        <v>9</v>
      </c>
      <c r="C32" s="1">
        <v>0</v>
      </c>
      <c r="D32" s="5">
        <v>1174375</v>
      </c>
      <c r="E32" s="1" t="s">
        <v>40</v>
      </c>
      <c r="F32" s="16" t="s">
        <v>80</v>
      </c>
      <c r="G32" s="22" t="s">
        <v>81</v>
      </c>
      <c r="H32" s="29"/>
      <c r="I32" s="24">
        <v>0.46800000000000003</v>
      </c>
      <c r="J32" s="1" t="s">
        <v>47</v>
      </c>
      <c r="K32" s="25">
        <v>0</v>
      </c>
      <c r="M32" s="26">
        <f>ROUND(I32*K32,0)</f>
        <v>0</v>
      </c>
      <c r="N32" s="27"/>
      <c r="O32" s="24"/>
      <c r="R32" s="27">
        <v>0</v>
      </c>
      <c r="S32" s="28">
        <f>ROUND(M32*R32,2)</f>
        <v>0</v>
      </c>
      <c r="T32" s="27">
        <v>1</v>
      </c>
      <c r="U32" s="28">
        <f>ROUND(M32*T32,2)</f>
        <v>0</v>
      </c>
    </row>
    <row r="33" spans="1:21" s="40" customFormat="1" ht="38.25" customHeight="1">
      <c r="A33" s="30" t="s">
        <v>44</v>
      </c>
      <c r="B33" s="30">
        <v>10</v>
      </c>
      <c r="C33" s="30">
        <v>0</v>
      </c>
      <c r="D33" s="31">
        <v>1174389</v>
      </c>
      <c r="E33" s="30" t="s">
        <v>40</v>
      </c>
      <c r="F33" s="32" t="s">
        <v>82</v>
      </c>
      <c r="G33" s="33" t="s">
        <v>83</v>
      </c>
      <c r="H33" s="34"/>
      <c r="I33" s="35">
        <v>0.14199999999999999</v>
      </c>
      <c r="J33" s="30" t="s">
        <v>52</v>
      </c>
      <c r="K33" s="36">
        <v>0</v>
      </c>
      <c r="L33" s="30"/>
      <c r="M33" s="37">
        <f>ROUND(I33*K33,0)</f>
        <v>0</v>
      </c>
      <c r="N33" s="38">
        <v>1.0461400000000001</v>
      </c>
      <c r="O33" s="35">
        <f>ROUND(I33*N33,3)</f>
        <v>0.14899999999999999</v>
      </c>
      <c r="P33" s="30"/>
      <c r="Q33" s="30"/>
      <c r="R33" s="38">
        <v>0</v>
      </c>
      <c r="S33" s="39">
        <f>ROUND(M33*R33,2)</f>
        <v>0</v>
      </c>
      <c r="T33" s="38">
        <v>1</v>
      </c>
      <c r="U33" s="39">
        <f>ROUND(M33*T33,2)</f>
        <v>0</v>
      </c>
    </row>
    <row r="34" spans="1:21" s="40" customFormat="1" ht="38.25" customHeight="1">
      <c r="A34" s="30" t="s">
        <v>44</v>
      </c>
      <c r="B34" s="30">
        <v>11</v>
      </c>
      <c r="C34" s="30">
        <v>0</v>
      </c>
      <c r="D34" s="31">
        <v>1174391</v>
      </c>
      <c r="E34" s="30" t="s">
        <v>40</v>
      </c>
      <c r="F34" s="32" t="s">
        <v>84</v>
      </c>
      <c r="G34" s="33" t="s">
        <v>85</v>
      </c>
      <c r="H34" s="34"/>
      <c r="I34" s="35">
        <v>0.39200000000000002</v>
      </c>
      <c r="J34" s="30" t="s">
        <v>52</v>
      </c>
      <c r="K34" s="36">
        <v>0</v>
      </c>
      <c r="L34" s="30"/>
      <c r="M34" s="37">
        <f>ROUND(I34*K34,0)</f>
        <v>0</v>
      </c>
      <c r="N34" s="38">
        <v>1.0530600000000001</v>
      </c>
      <c r="O34" s="35">
        <f>ROUND(I34*N34,3)</f>
        <v>0.41299999999999998</v>
      </c>
      <c r="P34" s="30"/>
      <c r="Q34" s="30"/>
      <c r="R34" s="38">
        <v>0</v>
      </c>
      <c r="S34" s="39">
        <f>ROUND(M34*R34,2)</f>
        <v>0</v>
      </c>
      <c r="T34" s="38">
        <v>1</v>
      </c>
      <c r="U34" s="39">
        <f>ROUND(M34*T34,2)</f>
        <v>0</v>
      </c>
    </row>
    <row r="35" spans="1:21" s="40" customFormat="1" ht="63.75" customHeight="1">
      <c r="A35" s="30" t="s">
        <v>44</v>
      </c>
      <c r="B35" s="30">
        <v>12</v>
      </c>
      <c r="C35" s="30">
        <v>0</v>
      </c>
      <c r="D35" s="31">
        <v>0</v>
      </c>
      <c r="E35" s="30" t="s">
        <v>40</v>
      </c>
      <c r="F35" s="32" t="s">
        <v>59</v>
      </c>
      <c r="G35" s="33" t="s">
        <v>86</v>
      </c>
      <c r="H35" s="34"/>
      <c r="I35" s="35">
        <v>56</v>
      </c>
      <c r="J35" s="30" t="s">
        <v>56</v>
      </c>
      <c r="K35" s="36">
        <v>0</v>
      </c>
      <c r="L35" s="30"/>
      <c r="M35" s="37">
        <f>ROUND(I35*K35,0)</f>
        <v>0</v>
      </c>
      <c r="N35" s="38"/>
      <c r="O35" s="35"/>
      <c r="P35" s="30"/>
      <c r="Q35" s="30"/>
      <c r="R35" s="38">
        <v>0</v>
      </c>
      <c r="S35" s="39">
        <f>ROUND(M35*R35,2)</f>
        <v>0</v>
      </c>
      <c r="T35" s="38">
        <v>1</v>
      </c>
      <c r="U35" s="39">
        <f>ROUND(M35*T35,2)</f>
        <v>0</v>
      </c>
    </row>
    <row r="36" spans="1:21" s="40" customFormat="1" ht="63.75" customHeight="1">
      <c r="A36" s="30" t="s">
        <v>44</v>
      </c>
      <c r="B36" s="30">
        <v>13</v>
      </c>
      <c r="C36" s="30">
        <v>0</v>
      </c>
      <c r="D36" s="31">
        <v>0</v>
      </c>
      <c r="E36" s="30" t="s">
        <v>40</v>
      </c>
      <c r="F36" s="32" t="s">
        <v>88</v>
      </c>
      <c r="G36" s="33" t="s">
        <v>89</v>
      </c>
      <c r="H36" s="34"/>
      <c r="I36" s="35">
        <v>22.86</v>
      </c>
      <c r="J36" s="30" t="s">
        <v>87</v>
      </c>
      <c r="K36" s="36">
        <v>0</v>
      </c>
      <c r="L36" s="30"/>
      <c r="M36" s="37">
        <f>ROUND(I36*K36,0)</f>
        <v>0</v>
      </c>
      <c r="N36" s="38"/>
      <c r="O36" s="35"/>
      <c r="P36" s="30"/>
      <c r="Q36" s="30"/>
      <c r="R36" s="38">
        <v>0</v>
      </c>
      <c r="S36" s="39">
        <f>ROUND(M36*R36,2)</f>
        <v>0</v>
      </c>
      <c r="T36" s="38">
        <v>1</v>
      </c>
      <c r="U36" s="39">
        <f>ROUND(M36*T36,2)</f>
        <v>0</v>
      </c>
    </row>
    <row r="37" spans="1:21" ht="3" customHeight="1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21" ht="15" customHeight="1">
      <c r="B38" s="15" t="s">
        <v>39</v>
      </c>
      <c r="C38" s="8"/>
      <c r="D38" s="8"/>
      <c r="E38" s="8"/>
      <c r="F38" s="17" t="s">
        <v>62</v>
      </c>
      <c r="G38" s="18" t="s">
        <v>63</v>
      </c>
      <c r="M38" s="20">
        <f>ROUND(SUBTOTAL(9,M23:M37),0)</f>
        <v>0</v>
      </c>
      <c r="O38" s="21">
        <f>ROUND(SUBTOTAL(9,O23:O37),3)</f>
        <v>15.512</v>
      </c>
      <c r="Q38" s="21">
        <f>ROUND(SUBTOTAL(9,Q23:Q37),3)</f>
        <v>0</v>
      </c>
      <c r="S38" s="1">
        <f>ROUND(SUBTOTAL(9,S23:S37),2)</f>
        <v>0</v>
      </c>
      <c r="U38" s="1">
        <f>ROUND(SUBTOTAL(9,U23:U37),2)</f>
        <v>0</v>
      </c>
    </row>
    <row r="39" spans="1:21" ht="12.75" customHeight="1"/>
    <row r="40" spans="1:21" ht="15" customHeight="1">
      <c r="A40" s="1" t="s">
        <v>17</v>
      </c>
      <c r="B40" s="6"/>
      <c r="C40" s="6"/>
      <c r="D40" s="6"/>
      <c r="E40" s="6"/>
      <c r="F40" s="13" t="s">
        <v>90</v>
      </c>
      <c r="G40" s="14" t="s">
        <v>91</v>
      </c>
      <c r="H40" s="6"/>
      <c r="I40" s="6"/>
      <c r="J40" s="6"/>
      <c r="K40" s="6"/>
      <c r="L40" s="6"/>
      <c r="M40" s="6"/>
      <c r="N40" s="7"/>
      <c r="O40" s="7"/>
      <c r="P40" s="7"/>
      <c r="Q40" s="7"/>
    </row>
    <row r="41" spans="1:21" ht="3" customHeight="1"/>
    <row r="42" spans="1:21" s="40" customFormat="1" ht="25.5" customHeight="1">
      <c r="A42" s="30" t="s">
        <v>44</v>
      </c>
      <c r="B42" s="30">
        <v>1</v>
      </c>
      <c r="C42" s="30">
        <v>0</v>
      </c>
      <c r="D42" s="31">
        <v>1891984</v>
      </c>
      <c r="E42" s="30" t="s">
        <v>40</v>
      </c>
      <c r="F42" s="32" t="s">
        <v>93</v>
      </c>
      <c r="G42" s="33" t="s">
        <v>94</v>
      </c>
      <c r="H42" s="41"/>
      <c r="I42" s="35">
        <v>8.2620000000000005</v>
      </c>
      <c r="J42" s="30" t="s">
        <v>92</v>
      </c>
      <c r="K42" s="36">
        <v>0</v>
      </c>
      <c r="L42" s="30"/>
      <c r="M42" s="37">
        <f>ROUND(I42*K42,0)</f>
        <v>0</v>
      </c>
      <c r="N42" s="30"/>
      <c r="O42" s="30"/>
      <c r="P42" s="30"/>
      <c r="Q42" s="30"/>
      <c r="R42" s="38">
        <v>0</v>
      </c>
      <c r="S42" s="39">
        <f>ROUND(M42*R42,2)</f>
        <v>0</v>
      </c>
      <c r="T42" s="38">
        <v>1</v>
      </c>
      <c r="U42" s="39">
        <f>ROUND(M42*T42,2)</f>
        <v>0</v>
      </c>
    </row>
    <row r="43" spans="1:21" s="40" customFormat="1" ht="12.75" customHeight="1">
      <c r="A43" s="30" t="s">
        <v>97</v>
      </c>
      <c r="B43" s="30">
        <v>2</v>
      </c>
      <c r="C43" s="30">
        <v>0</v>
      </c>
      <c r="D43" s="31" t="s">
        <v>55</v>
      </c>
      <c r="E43" s="30" t="s">
        <v>40</v>
      </c>
      <c r="F43" s="32" t="s">
        <v>95</v>
      </c>
      <c r="G43" s="33" t="s">
        <v>96</v>
      </c>
      <c r="H43" s="34"/>
      <c r="I43" s="35">
        <v>8.2620000000000005</v>
      </c>
      <c r="J43" s="30" t="s">
        <v>87</v>
      </c>
      <c r="K43" s="36">
        <v>0</v>
      </c>
      <c r="L43" s="30"/>
      <c r="M43" s="37">
        <f>ROUND(I43*K43,0)</f>
        <v>0</v>
      </c>
      <c r="N43" s="30"/>
      <c r="O43" s="30"/>
      <c r="P43" s="30"/>
      <c r="Q43" s="30"/>
      <c r="R43" s="38">
        <v>0</v>
      </c>
      <c r="S43" s="39">
        <f>ROUND(M43*R43,2)</f>
        <v>0</v>
      </c>
      <c r="T43" s="38">
        <v>1</v>
      </c>
      <c r="U43" s="39">
        <f>ROUND(M43*T43,2)</f>
        <v>0</v>
      </c>
    </row>
    <row r="44" spans="1:21" ht="3" customHeight="1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21" ht="15" customHeight="1">
      <c r="B45" s="15" t="s">
        <v>39</v>
      </c>
      <c r="C45" s="8"/>
      <c r="D45" s="8"/>
      <c r="E45" s="8"/>
      <c r="F45" s="17" t="s">
        <v>90</v>
      </c>
      <c r="G45" s="18" t="s">
        <v>91</v>
      </c>
      <c r="M45" s="20">
        <f>ROUND(SUBTOTAL(9,M41:M44),0)</f>
        <v>0</v>
      </c>
      <c r="O45" s="21">
        <f>ROUND(SUBTOTAL(9,O41:O44),3)</f>
        <v>0</v>
      </c>
      <c r="Q45" s="21">
        <f>ROUND(SUBTOTAL(9,Q41:Q44),3)</f>
        <v>0</v>
      </c>
      <c r="S45" s="1">
        <f>ROUND(SUBTOTAL(9,S41:S44),2)</f>
        <v>0</v>
      </c>
      <c r="U45" s="1">
        <f>ROUND(SUBTOTAL(9,U41:U44),2)</f>
        <v>0</v>
      </c>
    </row>
    <row r="46" spans="1:21" ht="12.75" customHeight="1"/>
    <row r="47" spans="1:21" ht="15" customHeight="1">
      <c r="A47" s="1" t="s">
        <v>17</v>
      </c>
      <c r="B47" s="6"/>
      <c r="C47" s="6"/>
      <c r="D47" s="6"/>
      <c r="E47" s="6"/>
      <c r="F47" s="13" t="s">
        <v>98</v>
      </c>
      <c r="G47" s="14" t="s">
        <v>99</v>
      </c>
      <c r="H47" s="6"/>
      <c r="I47" s="6"/>
      <c r="J47" s="6"/>
      <c r="K47" s="6"/>
      <c r="L47" s="6"/>
      <c r="M47" s="6"/>
      <c r="N47" s="7"/>
      <c r="O47" s="7"/>
      <c r="P47" s="7"/>
      <c r="Q47" s="7"/>
    </row>
    <row r="48" spans="1:21" ht="3" customHeight="1"/>
    <row r="49" spans="1:21" s="40" customFormat="1" ht="25.5" customHeight="1">
      <c r="A49" s="30" t="s">
        <v>44</v>
      </c>
      <c r="B49" s="30">
        <v>1</v>
      </c>
      <c r="C49" s="30">
        <v>0</v>
      </c>
      <c r="D49" s="31">
        <v>1177376</v>
      </c>
      <c r="E49" s="30" t="s">
        <v>40</v>
      </c>
      <c r="F49" s="32" t="s">
        <v>100</v>
      </c>
      <c r="G49" s="33" t="s">
        <v>101</v>
      </c>
      <c r="H49" s="41"/>
      <c r="I49" s="35">
        <v>2.3410000000000002</v>
      </c>
      <c r="J49" s="30" t="s">
        <v>43</v>
      </c>
      <c r="K49" s="36">
        <v>0</v>
      </c>
      <c r="L49" s="30"/>
      <c r="M49" s="37">
        <f>ROUND(I49*K49,0)</f>
        <v>0</v>
      </c>
      <c r="N49" s="38">
        <v>2.45329</v>
      </c>
      <c r="O49" s="35">
        <f>ROUND(I49*N49,3)</f>
        <v>5.7430000000000003</v>
      </c>
      <c r="P49" s="30"/>
      <c r="Q49" s="30"/>
      <c r="R49" s="38">
        <v>0</v>
      </c>
      <c r="S49" s="39">
        <f>ROUND(M49*R49,2)</f>
        <v>0</v>
      </c>
      <c r="T49" s="38">
        <v>1</v>
      </c>
      <c r="U49" s="39">
        <f>ROUND(M49*T49,2)</f>
        <v>0</v>
      </c>
    </row>
    <row r="50" spans="1:21" s="40" customFormat="1" ht="25.5" customHeight="1">
      <c r="A50" s="30" t="s">
        <v>44</v>
      </c>
      <c r="B50" s="30">
        <v>2</v>
      </c>
      <c r="C50" s="30">
        <v>0</v>
      </c>
      <c r="D50" s="31">
        <v>1177449</v>
      </c>
      <c r="E50" s="30" t="s">
        <v>40</v>
      </c>
      <c r="F50" s="32" t="s">
        <v>102</v>
      </c>
      <c r="G50" s="33" t="s">
        <v>103</v>
      </c>
      <c r="H50" s="34"/>
      <c r="I50" s="35">
        <v>2.3410000000000002</v>
      </c>
      <c r="J50" s="30" t="s">
        <v>43</v>
      </c>
      <c r="K50" s="36">
        <v>0</v>
      </c>
      <c r="L50" s="30"/>
      <c r="M50" s="37">
        <f>ROUND(I50*K50,0)</f>
        <v>0</v>
      </c>
      <c r="N50" s="38">
        <v>2.5250000000000002E-2</v>
      </c>
      <c r="O50" s="35">
        <f>ROUND(I50*N50,3)</f>
        <v>5.8999999999999997E-2</v>
      </c>
      <c r="P50" s="30"/>
      <c r="Q50" s="30"/>
      <c r="R50" s="38">
        <v>0</v>
      </c>
      <c r="S50" s="39">
        <f>ROUND(M50*R50,2)</f>
        <v>0</v>
      </c>
      <c r="T50" s="38">
        <v>1</v>
      </c>
      <c r="U50" s="39">
        <f>ROUND(M50*T50,2)</f>
        <v>0</v>
      </c>
    </row>
    <row r="51" spans="1:21" s="40" customFormat="1" ht="12.75" customHeight="1">
      <c r="A51" s="30" t="s">
        <v>44</v>
      </c>
      <c r="B51" s="30">
        <v>3</v>
      </c>
      <c r="C51" s="30">
        <v>0</v>
      </c>
      <c r="D51" s="31">
        <v>1177507</v>
      </c>
      <c r="E51" s="30" t="s">
        <v>40</v>
      </c>
      <c r="F51" s="32" t="s">
        <v>104</v>
      </c>
      <c r="G51" s="33" t="s">
        <v>105</v>
      </c>
      <c r="H51" s="34"/>
      <c r="I51" s="35">
        <v>0.42199999999999999</v>
      </c>
      <c r="J51" s="30" t="s">
        <v>52</v>
      </c>
      <c r="K51" s="36">
        <v>0</v>
      </c>
      <c r="L51" s="30"/>
      <c r="M51" s="37">
        <f>ROUND(I51*K51,0)</f>
        <v>0</v>
      </c>
      <c r="N51" s="38">
        <v>1.0414300000000001</v>
      </c>
      <c r="O51" s="35">
        <f>ROUND(I51*N51,3)</f>
        <v>0.439</v>
      </c>
      <c r="P51" s="30"/>
      <c r="Q51" s="30"/>
      <c r="R51" s="38">
        <v>0</v>
      </c>
      <c r="S51" s="39">
        <f>ROUND(M51*R51,2)</f>
        <v>0</v>
      </c>
      <c r="T51" s="38">
        <v>1</v>
      </c>
      <c r="U51" s="39">
        <f>ROUND(M51*T51,2)</f>
        <v>0</v>
      </c>
    </row>
    <row r="52" spans="1:21" s="40" customFormat="1" ht="12.75" customHeight="1">
      <c r="A52" s="30" t="s">
        <v>44</v>
      </c>
      <c r="B52" s="30">
        <v>4</v>
      </c>
      <c r="C52" s="30">
        <v>0</v>
      </c>
      <c r="D52" s="31">
        <v>1177597</v>
      </c>
      <c r="E52" s="30" t="s">
        <v>40</v>
      </c>
      <c r="F52" s="32" t="s">
        <v>106</v>
      </c>
      <c r="G52" s="33" t="s">
        <v>107</v>
      </c>
      <c r="H52" s="34"/>
      <c r="I52" s="35">
        <v>6.3840000000000003</v>
      </c>
      <c r="J52" s="30" t="s">
        <v>47</v>
      </c>
      <c r="K52" s="36">
        <v>0</v>
      </c>
      <c r="L52" s="30"/>
      <c r="M52" s="37">
        <f>ROUND(I52*K52,0)</f>
        <v>0</v>
      </c>
      <c r="N52" s="38">
        <v>7.4260000000000007E-2</v>
      </c>
      <c r="O52" s="35">
        <f>ROUND(I52*N52,3)</f>
        <v>0.47399999999999998</v>
      </c>
      <c r="P52" s="30"/>
      <c r="Q52" s="30"/>
      <c r="R52" s="38">
        <v>0</v>
      </c>
      <c r="S52" s="39">
        <f>ROUND(M52*R52,2)</f>
        <v>0</v>
      </c>
      <c r="T52" s="38">
        <v>1</v>
      </c>
      <c r="U52" s="39">
        <f>ROUND(M52*T52,2)</f>
        <v>0</v>
      </c>
    </row>
    <row r="53" spans="1:21" s="40" customFormat="1" ht="38.25" customHeight="1">
      <c r="A53" s="30" t="s">
        <v>44</v>
      </c>
      <c r="B53" s="30">
        <v>5</v>
      </c>
      <c r="C53" s="30">
        <v>0</v>
      </c>
      <c r="D53" s="31">
        <v>1177710</v>
      </c>
      <c r="E53" s="30" t="s">
        <v>40</v>
      </c>
      <c r="F53" s="32" t="s">
        <v>108</v>
      </c>
      <c r="G53" s="33" t="s">
        <v>109</v>
      </c>
      <c r="H53" s="34"/>
      <c r="I53" s="35">
        <v>13.956</v>
      </c>
      <c r="J53" s="30" t="s">
        <v>47</v>
      </c>
      <c r="K53" s="36">
        <v>0</v>
      </c>
      <c r="L53" s="30"/>
      <c r="M53" s="37">
        <f>ROUND(I53*K53,0)</f>
        <v>0</v>
      </c>
      <c r="N53" s="38">
        <v>9.4199999999999996E-3</v>
      </c>
      <c r="O53" s="35">
        <f>ROUND(I53*N53,3)</f>
        <v>0.13100000000000001</v>
      </c>
      <c r="P53" s="30"/>
      <c r="Q53" s="30"/>
      <c r="R53" s="38">
        <v>0</v>
      </c>
      <c r="S53" s="39">
        <f>ROUND(M53*R53,2)</f>
        <v>0</v>
      </c>
      <c r="T53" s="38">
        <v>1</v>
      </c>
      <c r="U53" s="39">
        <f>ROUND(M53*T53,2)</f>
        <v>0</v>
      </c>
    </row>
    <row r="54" spans="1:21" s="40" customFormat="1" ht="38.25" customHeight="1">
      <c r="A54" s="30" t="s">
        <v>44</v>
      </c>
      <c r="B54" s="30">
        <v>6</v>
      </c>
      <c r="C54" s="30">
        <v>0</v>
      </c>
      <c r="D54" s="31">
        <v>0</v>
      </c>
      <c r="E54" s="30" t="s">
        <v>40</v>
      </c>
      <c r="F54" s="32" t="s">
        <v>57</v>
      </c>
      <c r="G54" s="33" t="s">
        <v>110</v>
      </c>
      <c r="H54" s="34"/>
      <c r="I54" s="35">
        <v>9.1959999999999997</v>
      </c>
      <c r="J54" s="30" t="s">
        <v>47</v>
      </c>
      <c r="K54" s="36">
        <v>0</v>
      </c>
      <c r="L54" s="30"/>
      <c r="M54" s="37">
        <f>ROUND(I54*K54,0)</f>
        <v>0</v>
      </c>
      <c r="N54" s="38"/>
      <c r="O54" s="35"/>
      <c r="P54" s="30"/>
      <c r="Q54" s="30"/>
      <c r="R54" s="38">
        <v>0</v>
      </c>
      <c r="S54" s="39">
        <f>ROUND(M54*R54,2)</f>
        <v>0</v>
      </c>
      <c r="T54" s="38">
        <v>1</v>
      </c>
      <c r="U54" s="39">
        <f>ROUND(M54*T54,2)</f>
        <v>0</v>
      </c>
    </row>
    <row r="55" spans="1:21" s="40" customFormat="1" ht="25.5" customHeight="1">
      <c r="A55" s="30" t="s">
        <v>97</v>
      </c>
      <c r="B55" s="30">
        <v>7</v>
      </c>
      <c r="C55" s="30">
        <v>0</v>
      </c>
      <c r="D55" s="31" t="s">
        <v>55</v>
      </c>
      <c r="E55" s="30" t="s">
        <v>40</v>
      </c>
      <c r="F55" s="32" t="s">
        <v>111</v>
      </c>
      <c r="G55" s="33" t="s">
        <v>112</v>
      </c>
      <c r="H55" s="34"/>
      <c r="I55" s="35">
        <v>9.1959999999999997</v>
      </c>
      <c r="J55" s="30" t="s">
        <v>47</v>
      </c>
      <c r="K55" s="36">
        <v>0</v>
      </c>
      <c r="L55" s="30"/>
      <c r="M55" s="37">
        <f>ROUND(I55*K55,0)</f>
        <v>0</v>
      </c>
      <c r="N55" s="38"/>
      <c r="O55" s="35"/>
      <c r="P55" s="30"/>
      <c r="Q55" s="30"/>
      <c r="R55" s="38">
        <v>0</v>
      </c>
      <c r="S55" s="39">
        <f>ROUND(M55*R55,2)</f>
        <v>0</v>
      </c>
      <c r="T55" s="38">
        <v>1</v>
      </c>
      <c r="U55" s="39">
        <f>ROUND(M55*T55,2)</f>
        <v>0</v>
      </c>
    </row>
    <row r="56" spans="1:21" s="40" customFormat="1" ht="25.5" customHeight="1">
      <c r="A56" s="30" t="s">
        <v>97</v>
      </c>
      <c r="B56" s="30">
        <v>8</v>
      </c>
      <c r="C56" s="30">
        <v>0</v>
      </c>
      <c r="D56" s="31" t="s">
        <v>55</v>
      </c>
      <c r="E56" s="30" t="s">
        <v>40</v>
      </c>
      <c r="F56" s="32" t="s">
        <v>113</v>
      </c>
      <c r="G56" s="33" t="s">
        <v>114</v>
      </c>
      <c r="H56" s="34"/>
      <c r="I56" s="35">
        <v>9.1959999999999997</v>
      </c>
      <c r="J56" s="30" t="s">
        <v>47</v>
      </c>
      <c r="K56" s="36">
        <v>0</v>
      </c>
      <c r="L56" s="30"/>
      <c r="M56" s="37">
        <f>ROUND(I56*K56,0)</f>
        <v>0</v>
      </c>
      <c r="N56" s="38"/>
      <c r="O56" s="35"/>
      <c r="P56" s="30"/>
      <c r="Q56" s="30"/>
      <c r="R56" s="38">
        <v>0</v>
      </c>
      <c r="S56" s="39">
        <f>ROUND(M56*R56,2)</f>
        <v>0</v>
      </c>
      <c r="T56" s="38">
        <v>1</v>
      </c>
      <c r="U56" s="39">
        <f>ROUND(M56*T56,2)</f>
        <v>0</v>
      </c>
    </row>
    <row r="57" spans="1:21" s="40" customFormat="1" ht="38.25" customHeight="1">
      <c r="A57" s="30" t="s">
        <v>97</v>
      </c>
      <c r="B57" s="30">
        <v>9</v>
      </c>
      <c r="C57" s="30">
        <v>0</v>
      </c>
      <c r="D57" s="31" t="s">
        <v>55</v>
      </c>
      <c r="E57" s="30" t="s">
        <v>40</v>
      </c>
      <c r="F57" s="32" t="s">
        <v>115</v>
      </c>
      <c r="G57" s="33" t="s">
        <v>116</v>
      </c>
      <c r="H57" s="34"/>
      <c r="I57" s="35">
        <v>9.1959999999999997</v>
      </c>
      <c r="J57" s="30" t="s">
        <v>47</v>
      </c>
      <c r="K57" s="36">
        <v>0</v>
      </c>
      <c r="L57" s="30"/>
      <c r="M57" s="37">
        <f>ROUND(I57*K57,0)</f>
        <v>0</v>
      </c>
      <c r="N57" s="38"/>
      <c r="O57" s="35"/>
      <c r="P57" s="30"/>
      <c r="Q57" s="30"/>
      <c r="R57" s="38">
        <v>0</v>
      </c>
      <c r="S57" s="39">
        <f>ROUND(M57*R57,2)</f>
        <v>0</v>
      </c>
      <c r="T57" s="38">
        <v>1</v>
      </c>
      <c r="U57" s="39">
        <f>ROUND(M57*T57,2)</f>
        <v>0</v>
      </c>
    </row>
    <row r="58" spans="1:21" s="40" customFormat="1" ht="38.25" customHeight="1">
      <c r="A58" s="30" t="s">
        <v>44</v>
      </c>
      <c r="B58" s="30">
        <v>10</v>
      </c>
      <c r="C58" s="30">
        <v>0</v>
      </c>
      <c r="D58" s="31">
        <v>1177806</v>
      </c>
      <c r="E58" s="30" t="s">
        <v>40</v>
      </c>
      <c r="F58" s="32" t="s">
        <v>117</v>
      </c>
      <c r="G58" s="33" t="s">
        <v>118</v>
      </c>
      <c r="H58" s="34"/>
      <c r="I58" s="35">
        <v>0.97899999999999998</v>
      </c>
      <c r="J58" s="30" t="s">
        <v>47</v>
      </c>
      <c r="K58" s="36">
        <v>0</v>
      </c>
      <c r="L58" s="30"/>
      <c r="M58" s="37">
        <f>ROUND(I58*K58,0)</f>
        <v>0</v>
      </c>
      <c r="N58" s="38">
        <v>2.9999999999999997E-4</v>
      </c>
      <c r="O58" s="35">
        <f>ROUND(I58*N58,3)</f>
        <v>0</v>
      </c>
      <c r="P58" s="30"/>
      <c r="Q58" s="30"/>
      <c r="R58" s="38">
        <v>0</v>
      </c>
      <c r="S58" s="39">
        <f>ROUND(M58*R58,2)</f>
        <v>0</v>
      </c>
      <c r="T58" s="38">
        <v>1</v>
      </c>
      <c r="U58" s="39">
        <f>ROUND(M58*T58,2)</f>
        <v>0</v>
      </c>
    </row>
    <row r="59" spans="1:21" s="40" customFormat="1" ht="63.75" customHeight="1">
      <c r="A59" s="30" t="s">
        <v>44</v>
      </c>
      <c r="B59" s="30">
        <v>11</v>
      </c>
      <c r="C59" s="30">
        <v>0</v>
      </c>
      <c r="D59" s="31">
        <v>1177877</v>
      </c>
      <c r="E59" s="30" t="s">
        <v>40</v>
      </c>
      <c r="F59" s="32" t="s">
        <v>119</v>
      </c>
      <c r="G59" s="33" t="s">
        <v>120</v>
      </c>
      <c r="H59" s="34"/>
      <c r="I59" s="35">
        <v>24.088000000000001</v>
      </c>
      <c r="J59" s="30" t="s">
        <v>92</v>
      </c>
      <c r="K59" s="36">
        <v>0</v>
      </c>
      <c r="L59" s="30"/>
      <c r="M59" s="37">
        <f>ROUND(I59*K59,0)</f>
        <v>0</v>
      </c>
      <c r="N59" s="38"/>
      <c r="O59" s="35"/>
      <c r="P59" s="30"/>
      <c r="Q59" s="30"/>
      <c r="R59" s="38">
        <v>0</v>
      </c>
      <c r="S59" s="39">
        <f>ROUND(M59*R59,2)</f>
        <v>0</v>
      </c>
      <c r="T59" s="38">
        <v>1</v>
      </c>
      <c r="U59" s="39">
        <f>ROUND(M59*T59,2)</f>
        <v>0</v>
      </c>
    </row>
    <row r="60" spans="1:21" s="40" customFormat="1" ht="38.25" customHeight="1">
      <c r="A60" s="30" t="s">
        <v>44</v>
      </c>
      <c r="B60" s="30">
        <v>12</v>
      </c>
      <c r="C60" s="30">
        <v>0</v>
      </c>
      <c r="D60" s="31">
        <v>1177925</v>
      </c>
      <c r="E60" s="30" t="s">
        <v>40</v>
      </c>
      <c r="F60" s="32" t="s">
        <v>121</v>
      </c>
      <c r="G60" s="33" t="s">
        <v>122</v>
      </c>
      <c r="H60" s="34"/>
      <c r="I60" s="35">
        <v>24.088000000000001</v>
      </c>
      <c r="J60" s="30" t="s">
        <v>92</v>
      </c>
      <c r="K60" s="36">
        <v>0</v>
      </c>
      <c r="L60" s="30"/>
      <c r="M60" s="37">
        <f>ROUND(I60*K60,0)</f>
        <v>0</v>
      </c>
      <c r="N60" s="38">
        <v>4.0000000000000003E-5</v>
      </c>
      <c r="O60" s="35">
        <f>ROUND(I60*N60,3)</f>
        <v>1E-3</v>
      </c>
      <c r="P60" s="30"/>
      <c r="Q60" s="30"/>
      <c r="R60" s="38">
        <v>0</v>
      </c>
      <c r="S60" s="39">
        <f>ROUND(M60*R60,2)</f>
        <v>0</v>
      </c>
      <c r="T60" s="38">
        <v>1</v>
      </c>
      <c r="U60" s="39">
        <f>ROUND(M60*T60,2)</f>
        <v>0</v>
      </c>
    </row>
    <row r="61" spans="1:21" s="40" customFormat="1" ht="51" customHeight="1">
      <c r="A61" s="30" t="s">
        <v>44</v>
      </c>
      <c r="B61" s="30">
        <v>13</v>
      </c>
      <c r="C61" s="30">
        <v>0</v>
      </c>
      <c r="D61" s="31">
        <v>1177926</v>
      </c>
      <c r="E61" s="30" t="s">
        <v>40</v>
      </c>
      <c r="F61" s="32" t="s">
        <v>123</v>
      </c>
      <c r="G61" s="33" t="s">
        <v>124</v>
      </c>
      <c r="H61" s="34"/>
      <c r="I61" s="35">
        <v>72.263999999999996</v>
      </c>
      <c r="J61" s="30" t="s">
        <v>92</v>
      </c>
      <c r="K61" s="36">
        <v>0</v>
      </c>
      <c r="L61" s="30"/>
      <c r="M61" s="37">
        <f>ROUND(I61*K61,0)</f>
        <v>0</v>
      </c>
      <c r="N61" s="38">
        <v>6.9999999999999994E-5</v>
      </c>
      <c r="O61" s="35">
        <f>ROUND(I61*N61,3)</f>
        <v>5.0000000000000001E-3</v>
      </c>
      <c r="P61" s="30"/>
      <c r="Q61" s="30"/>
      <c r="R61" s="38">
        <v>0</v>
      </c>
      <c r="S61" s="39">
        <f>ROUND(M61*R61,2)</f>
        <v>0</v>
      </c>
      <c r="T61" s="38">
        <v>1</v>
      </c>
      <c r="U61" s="39">
        <f>ROUND(M61*T61,2)</f>
        <v>0</v>
      </c>
    </row>
    <row r="62" spans="1:21" s="40" customFormat="1" ht="25.5" customHeight="1">
      <c r="A62" s="30" t="s">
        <v>44</v>
      </c>
      <c r="B62" s="30">
        <v>14</v>
      </c>
      <c r="C62" s="30">
        <v>0</v>
      </c>
      <c r="D62" s="31">
        <v>0</v>
      </c>
      <c r="E62" s="30" t="s">
        <v>40</v>
      </c>
      <c r="F62" s="32" t="s">
        <v>57</v>
      </c>
      <c r="G62" s="33" t="s">
        <v>125</v>
      </c>
      <c r="H62" s="34"/>
      <c r="I62" s="35">
        <v>13.956</v>
      </c>
      <c r="J62" s="30" t="s">
        <v>47</v>
      </c>
      <c r="K62" s="36">
        <v>0</v>
      </c>
      <c r="L62" s="30"/>
      <c r="M62" s="37">
        <f>ROUND(I62*K62,0)</f>
        <v>0</v>
      </c>
      <c r="N62" s="38"/>
      <c r="O62" s="35"/>
      <c r="P62" s="30"/>
      <c r="Q62" s="30"/>
      <c r="R62" s="38">
        <v>0</v>
      </c>
      <c r="S62" s="39">
        <f>ROUND(M62*R62,2)</f>
        <v>0</v>
      </c>
      <c r="T62" s="38">
        <v>1</v>
      </c>
      <c r="U62" s="39">
        <f>ROUND(M62*T62,2)</f>
        <v>0</v>
      </c>
    </row>
    <row r="63" spans="1:21" s="40" customFormat="1" ht="12.75" customHeight="1">
      <c r="A63" s="30" t="s">
        <v>44</v>
      </c>
      <c r="B63" s="30">
        <v>15</v>
      </c>
      <c r="C63" s="30">
        <v>0</v>
      </c>
      <c r="D63" s="31">
        <v>0</v>
      </c>
      <c r="E63" s="30" t="s">
        <v>40</v>
      </c>
      <c r="F63" s="32" t="s">
        <v>55</v>
      </c>
      <c r="G63" s="33" t="s">
        <v>126</v>
      </c>
      <c r="H63" s="34"/>
      <c r="I63" s="35">
        <v>39.021999999999998</v>
      </c>
      <c r="J63" s="30" t="s">
        <v>47</v>
      </c>
      <c r="K63" s="36">
        <v>0</v>
      </c>
      <c r="L63" s="30"/>
      <c r="M63" s="37">
        <f>ROUND(I63*K63,0)</f>
        <v>0</v>
      </c>
      <c r="N63" s="38"/>
      <c r="O63" s="35"/>
      <c r="P63" s="30"/>
      <c r="Q63" s="30"/>
      <c r="R63" s="38">
        <v>0</v>
      </c>
      <c r="S63" s="39">
        <f>ROUND(M63*R63,2)</f>
        <v>0</v>
      </c>
      <c r="T63" s="38">
        <v>1</v>
      </c>
      <c r="U63" s="39">
        <f>ROUND(M63*T63,2)</f>
        <v>0</v>
      </c>
    </row>
    <row r="64" spans="1:21" s="40" customFormat="1" ht="25.5" customHeight="1">
      <c r="A64" s="30" t="s">
        <v>44</v>
      </c>
      <c r="B64" s="30">
        <v>16</v>
      </c>
      <c r="C64" s="30">
        <v>0</v>
      </c>
      <c r="D64" s="31">
        <v>1177873</v>
      </c>
      <c r="E64" s="30" t="s">
        <v>40</v>
      </c>
      <c r="F64" s="32" t="s">
        <v>127</v>
      </c>
      <c r="G64" s="33" t="s">
        <v>128</v>
      </c>
      <c r="H64" s="34"/>
      <c r="I64" s="35">
        <v>13.956</v>
      </c>
      <c r="J64" s="30" t="s">
        <v>47</v>
      </c>
      <c r="K64" s="36">
        <v>0</v>
      </c>
      <c r="L64" s="30"/>
      <c r="M64" s="37">
        <f>ROUND(I64*K64,0)</f>
        <v>0</v>
      </c>
      <c r="N64" s="38"/>
      <c r="O64" s="35"/>
      <c r="P64" s="30"/>
      <c r="Q64" s="30"/>
      <c r="R64" s="38">
        <v>0</v>
      </c>
      <c r="S64" s="39">
        <f>ROUND(M64*R64,2)</f>
        <v>0</v>
      </c>
      <c r="T64" s="38">
        <v>1</v>
      </c>
      <c r="U64" s="39">
        <f>ROUND(M64*T64,2)</f>
        <v>0</v>
      </c>
    </row>
    <row r="65" spans="1:21" ht="3" customHeight="1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21" ht="15" customHeight="1">
      <c r="B66" s="15" t="s">
        <v>39</v>
      </c>
      <c r="C66" s="8"/>
      <c r="D66" s="8"/>
      <c r="E66" s="8"/>
      <c r="F66" s="17" t="s">
        <v>98</v>
      </c>
      <c r="G66" s="18" t="s">
        <v>99</v>
      </c>
      <c r="M66" s="20">
        <f>ROUND(SUBTOTAL(9,M48:M65),0)</f>
        <v>0</v>
      </c>
      <c r="O66" s="21">
        <f>ROUND(SUBTOTAL(9,O48:O65),3)</f>
        <v>6.8520000000000003</v>
      </c>
      <c r="Q66" s="21">
        <f>ROUND(SUBTOTAL(9,Q48:Q65),3)</f>
        <v>0</v>
      </c>
      <c r="S66" s="1">
        <f>ROUND(SUBTOTAL(9,S48:S65),2)</f>
        <v>0</v>
      </c>
      <c r="U66" s="1">
        <f>ROUND(SUBTOTAL(9,U48:U65),2)</f>
        <v>0</v>
      </c>
    </row>
    <row r="67" spans="1:21" ht="12.75" customHeight="1"/>
    <row r="68" spans="1:21" ht="15" customHeight="1">
      <c r="A68" s="1" t="s">
        <v>17</v>
      </c>
      <c r="B68" s="6"/>
      <c r="C68" s="6"/>
      <c r="D68" s="6"/>
      <c r="E68" s="6"/>
      <c r="F68" s="13" t="s">
        <v>129</v>
      </c>
      <c r="G68" s="14" t="s">
        <v>130</v>
      </c>
      <c r="H68" s="6"/>
      <c r="I68" s="6"/>
      <c r="J68" s="6"/>
      <c r="K68" s="6"/>
      <c r="L68" s="6"/>
      <c r="M68" s="6"/>
      <c r="N68" s="7"/>
      <c r="O68" s="7"/>
      <c r="P68" s="7"/>
      <c r="Q68" s="7"/>
    </row>
    <row r="69" spans="1:21" ht="3" customHeight="1"/>
    <row r="70" spans="1:21" ht="12.75" customHeight="1">
      <c r="A70" s="1" t="s">
        <v>44</v>
      </c>
      <c r="B70" s="1">
        <v>1</v>
      </c>
      <c r="C70" s="1">
        <v>0</v>
      </c>
      <c r="D70" s="5">
        <v>1178110</v>
      </c>
      <c r="E70" s="1" t="s">
        <v>40</v>
      </c>
      <c r="F70" s="16" t="s">
        <v>131</v>
      </c>
      <c r="G70" s="22" t="s">
        <v>132</v>
      </c>
      <c r="H70" s="23"/>
      <c r="I70" s="24">
        <v>4</v>
      </c>
      <c r="J70" s="1" t="s">
        <v>56</v>
      </c>
      <c r="K70" s="25">
        <v>0</v>
      </c>
      <c r="M70" s="26">
        <f>ROUND(I70*K70,0)</f>
        <v>0</v>
      </c>
      <c r="R70" s="27">
        <v>0</v>
      </c>
      <c r="S70" s="28">
        <f>ROUND(M70*R70,2)</f>
        <v>0</v>
      </c>
      <c r="T70" s="27">
        <v>1</v>
      </c>
      <c r="U70" s="28">
        <f>ROUND(M70*T70,2)</f>
        <v>0</v>
      </c>
    </row>
    <row r="71" spans="1:21" s="40" customFormat="1" ht="25.5" customHeight="1">
      <c r="A71" s="30" t="s">
        <v>97</v>
      </c>
      <c r="B71" s="30">
        <v>2</v>
      </c>
      <c r="C71" s="30">
        <v>0</v>
      </c>
      <c r="D71" s="31" t="s">
        <v>55</v>
      </c>
      <c r="E71" s="30" t="s">
        <v>40</v>
      </c>
      <c r="F71" s="32" t="s">
        <v>133</v>
      </c>
      <c r="G71" s="33" t="s">
        <v>134</v>
      </c>
      <c r="H71" s="34"/>
      <c r="I71" s="35">
        <v>4</v>
      </c>
      <c r="J71" s="30" t="s">
        <v>56</v>
      </c>
      <c r="K71" s="36">
        <v>0</v>
      </c>
      <c r="L71" s="30"/>
      <c r="M71" s="37">
        <f>ROUND(I71*K71,0)</f>
        <v>0</v>
      </c>
      <c r="N71" s="38">
        <v>1E-3</v>
      </c>
      <c r="O71" s="35">
        <f>ROUND(I71*N71,3)</f>
        <v>4.0000000000000001E-3</v>
      </c>
      <c r="P71" s="30"/>
      <c r="Q71" s="30"/>
      <c r="R71" s="38">
        <v>0</v>
      </c>
      <c r="S71" s="39">
        <f>ROUND(M71*R71,2)</f>
        <v>0</v>
      </c>
      <c r="T71" s="38">
        <v>1</v>
      </c>
      <c r="U71" s="39">
        <f>ROUND(M71*T71,2)</f>
        <v>0</v>
      </c>
    </row>
    <row r="72" spans="1:21" ht="3" customHeight="1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21" ht="15" customHeight="1">
      <c r="B73" s="15" t="s">
        <v>39</v>
      </c>
      <c r="C73" s="8"/>
      <c r="D73" s="8"/>
      <c r="E73" s="8"/>
      <c r="F73" s="17" t="s">
        <v>129</v>
      </c>
      <c r="G73" s="18" t="s">
        <v>130</v>
      </c>
      <c r="M73" s="20">
        <f>ROUND(SUBTOTAL(9,M69:M72),0)</f>
        <v>0</v>
      </c>
      <c r="O73" s="21">
        <f>ROUND(SUBTOTAL(9,O69:O72),3)</f>
        <v>4.0000000000000001E-3</v>
      </c>
      <c r="Q73" s="21">
        <f>ROUND(SUBTOTAL(9,Q69:Q72),3)</f>
        <v>0</v>
      </c>
      <c r="S73" s="1">
        <f>ROUND(SUBTOTAL(9,S69:S72),2)</f>
        <v>0</v>
      </c>
      <c r="U73" s="1">
        <f>ROUND(SUBTOTAL(9,U69:U72),2)</f>
        <v>0</v>
      </c>
    </row>
    <row r="74" spans="1:21" ht="12.75" customHeight="1"/>
    <row r="75" spans="1:21" ht="15" customHeight="1">
      <c r="A75" s="1" t="s">
        <v>17</v>
      </c>
      <c r="B75" s="6"/>
      <c r="C75" s="6"/>
      <c r="D75" s="6"/>
      <c r="E75" s="6"/>
      <c r="F75" s="13" t="s">
        <v>135</v>
      </c>
      <c r="G75" s="14" t="s">
        <v>136</v>
      </c>
      <c r="H75" s="6"/>
      <c r="I75" s="6"/>
      <c r="J75" s="6"/>
      <c r="K75" s="6"/>
      <c r="L75" s="6"/>
      <c r="M75" s="6"/>
      <c r="N75" s="7"/>
      <c r="O75" s="7"/>
      <c r="P75" s="7"/>
      <c r="Q75" s="7"/>
    </row>
    <row r="76" spans="1:21" ht="3" customHeight="1"/>
    <row r="77" spans="1:21" s="40" customFormat="1" ht="38.25" customHeight="1">
      <c r="A77" s="30" t="s">
        <v>44</v>
      </c>
      <c r="B77" s="30">
        <v>1</v>
      </c>
      <c r="C77" s="30">
        <v>0</v>
      </c>
      <c r="D77" s="31">
        <v>1731166</v>
      </c>
      <c r="E77" s="30" t="s">
        <v>40</v>
      </c>
      <c r="F77" s="32" t="s">
        <v>137</v>
      </c>
      <c r="G77" s="33" t="s">
        <v>138</v>
      </c>
      <c r="H77" s="41"/>
      <c r="I77" s="35">
        <v>0.6</v>
      </c>
      <c r="J77" s="30" t="s">
        <v>92</v>
      </c>
      <c r="K77" s="36">
        <v>0</v>
      </c>
      <c r="L77" s="30"/>
      <c r="M77" s="37">
        <f>ROUND(I77*K77,0)</f>
        <v>0</v>
      </c>
      <c r="N77" s="38">
        <v>2.7299999999999998E-3</v>
      </c>
      <c r="O77" s="35">
        <f>ROUND(I77*N77,3)</f>
        <v>2E-3</v>
      </c>
      <c r="P77" s="30"/>
      <c r="Q77" s="30"/>
      <c r="R77" s="38">
        <v>0</v>
      </c>
      <c r="S77" s="39">
        <f>ROUND(M77*R77,2)</f>
        <v>0</v>
      </c>
      <c r="T77" s="38">
        <v>1</v>
      </c>
      <c r="U77" s="39">
        <f>ROUND(M77*T77,2)</f>
        <v>0</v>
      </c>
    </row>
    <row r="78" spans="1:21" ht="3" customHeight="1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21" ht="15" customHeight="1">
      <c r="B79" s="15" t="s">
        <v>39</v>
      </c>
      <c r="C79" s="8"/>
      <c r="D79" s="8"/>
      <c r="E79" s="8"/>
      <c r="F79" s="17" t="s">
        <v>135</v>
      </c>
      <c r="G79" s="18" t="s">
        <v>136</v>
      </c>
      <c r="M79" s="20">
        <f>ROUND(SUBTOTAL(9,M76:M78),0)</f>
        <v>0</v>
      </c>
      <c r="O79" s="21">
        <f>ROUND(SUBTOTAL(9,O76:O78),3)</f>
        <v>2E-3</v>
      </c>
      <c r="Q79" s="21">
        <f>ROUND(SUBTOTAL(9,Q76:Q78),3)</f>
        <v>0</v>
      </c>
      <c r="S79" s="1">
        <f>ROUND(SUBTOTAL(9,S76:S78),2)</f>
        <v>0</v>
      </c>
      <c r="U79" s="1">
        <f>ROUND(SUBTOTAL(9,U76:U78),2)</f>
        <v>0</v>
      </c>
    </row>
    <row r="80" spans="1:21" ht="12.75" customHeight="1"/>
    <row r="81" spans="1:21" ht="15" customHeight="1">
      <c r="A81" s="1" t="s">
        <v>17</v>
      </c>
      <c r="B81" s="6"/>
      <c r="C81" s="6"/>
      <c r="D81" s="6"/>
      <c r="E81" s="6"/>
      <c r="F81" s="13" t="s">
        <v>139</v>
      </c>
      <c r="G81" s="14" t="s">
        <v>140</v>
      </c>
      <c r="H81" s="6"/>
      <c r="I81" s="6"/>
      <c r="J81" s="6"/>
      <c r="K81" s="6"/>
      <c r="L81" s="6"/>
      <c r="M81" s="6"/>
      <c r="N81" s="7"/>
      <c r="O81" s="7"/>
      <c r="P81" s="7"/>
      <c r="Q81" s="7"/>
    </row>
    <row r="82" spans="1:21" ht="3" customHeight="1"/>
    <row r="83" spans="1:21" s="40" customFormat="1" ht="25.5" customHeight="1">
      <c r="A83" s="30" t="s">
        <v>44</v>
      </c>
      <c r="B83" s="30">
        <v>1</v>
      </c>
      <c r="C83" s="30">
        <v>0</v>
      </c>
      <c r="D83" s="31">
        <v>1730230</v>
      </c>
      <c r="E83" s="30" t="s">
        <v>40</v>
      </c>
      <c r="F83" s="32" t="s">
        <v>141</v>
      </c>
      <c r="G83" s="33" t="s">
        <v>142</v>
      </c>
      <c r="H83" s="41"/>
      <c r="I83" s="35">
        <v>1</v>
      </c>
      <c r="J83" s="30" t="s">
        <v>56</v>
      </c>
      <c r="K83" s="36">
        <v>0</v>
      </c>
      <c r="L83" s="30"/>
      <c r="M83" s="37">
        <f>ROUND(I83*K83,0)</f>
        <v>0</v>
      </c>
      <c r="N83" s="38">
        <v>4.6800000000000001E-3</v>
      </c>
      <c r="O83" s="35">
        <f>ROUND(I83*N83,3)</f>
        <v>5.0000000000000001E-3</v>
      </c>
      <c r="P83" s="30"/>
      <c r="Q83" s="30"/>
      <c r="R83" s="38">
        <v>0</v>
      </c>
      <c r="S83" s="39">
        <f>ROUND(M83*R83,2)</f>
        <v>0</v>
      </c>
      <c r="T83" s="38">
        <v>1</v>
      </c>
      <c r="U83" s="39">
        <f>ROUND(M83*T83,2)</f>
        <v>0</v>
      </c>
    </row>
    <row r="84" spans="1:21" s="40" customFormat="1" ht="25.5" customHeight="1">
      <c r="A84" s="30" t="s">
        <v>97</v>
      </c>
      <c r="B84" s="30">
        <v>2</v>
      </c>
      <c r="C84" s="30">
        <v>0</v>
      </c>
      <c r="D84" s="31" t="s">
        <v>143</v>
      </c>
      <c r="E84" s="30" t="s">
        <v>40</v>
      </c>
      <c r="F84" s="32" t="s">
        <v>144</v>
      </c>
      <c r="G84" s="33" t="s">
        <v>145</v>
      </c>
      <c r="H84" s="34"/>
      <c r="I84" s="35">
        <v>4.0000000000000001E-3</v>
      </c>
      <c r="J84" s="30" t="s">
        <v>52</v>
      </c>
      <c r="K84" s="36">
        <v>0</v>
      </c>
      <c r="L84" s="30"/>
      <c r="M84" s="37">
        <f>ROUND(I84*K84,0)</f>
        <v>0</v>
      </c>
      <c r="N84" s="38">
        <v>1</v>
      </c>
      <c r="O84" s="35">
        <f>ROUND(I84*N84,3)</f>
        <v>4.0000000000000001E-3</v>
      </c>
      <c r="P84" s="30"/>
      <c r="Q84" s="30"/>
      <c r="R84" s="38">
        <v>0</v>
      </c>
      <c r="S84" s="39">
        <f>ROUND(M84*R84,2)</f>
        <v>0</v>
      </c>
      <c r="T84" s="38">
        <v>1</v>
      </c>
      <c r="U84" s="39">
        <f>ROUND(M84*T84,2)</f>
        <v>0</v>
      </c>
    </row>
    <row r="85" spans="1:21" s="40" customFormat="1" ht="25.5" customHeight="1">
      <c r="A85" s="30" t="s">
        <v>97</v>
      </c>
      <c r="B85" s="30">
        <v>3</v>
      </c>
      <c r="C85" s="30">
        <v>0</v>
      </c>
      <c r="D85" s="31" t="s">
        <v>55</v>
      </c>
      <c r="E85" s="30" t="s">
        <v>40</v>
      </c>
      <c r="F85" s="32" t="s">
        <v>147</v>
      </c>
      <c r="G85" s="33" t="s">
        <v>148</v>
      </c>
      <c r="H85" s="34"/>
      <c r="I85" s="35">
        <v>7.5</v>
      </c>
      <c r="J85" s="30" t="s">
        <v>146</v>
      </c>
      <c r="K85" s="36">
        <v>0</v>
      </c>
      <c r="L85" s="30"/>
      <c r="M85" s="37">
        <f>ROUND(I85*K85,0)</f>
        <v>0</v>
      </c>
      <c r="N85" s="38">
        <v>1E-3</v>
      </c>
      <c r="O85" s="35">
        <f>ROUND(I85*N85,3)</f>
        <v>8.0000000000000002E-3</v>
      </c>
      <c r="P85" s="30"/>
      <c r="Q85" s="30"/>
      <c r="R85" s="38">
        <v>0</v>
      </c>
      <c r="S85" s="39">
        <f>ROUND(M85*R85,2)</f>
        <v>0</v>
      </c>
      <c r="T85" s="38">
        <v>1</v>
      </c>
      <c r="U85" s="39">
        <f>ROUND(M85*T85,2)</f>
        <v>0</v>
      </c>
    </row>
    <row r="86" spans="1:21" ht="3" customHeight="1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21" ht="15" customHeight="1">
      <c r="B87" s="15" t="s">
        <v>39</v>
      </c>
      <c r="C87" s="8"/>
      <c r="D87" s="8"/>
      <c r="E87" s="8"/>
      <c r="F87" s="17" t="s">
        <v>139</v>
      </c>
      <c r="G87" s="18" t="s">
        <v>140</v>
      </c>
      <c r="M87" s="20">
        <f>ROUND(SUBTOTAL(9,M82:M86),0)</f>
        <v>0</v>
      </c>
      <c r="O87" s="21">
        <f>ROUND(SUBTOTAL(9,O82:O86),3)</f>
        <v>1.7000000000000001E-2</v>
      </c>
      <c r="Q87" s="21">
        <f>ROUND(SUBTOTAL(9,Q82:Q86),3)</f>
        <v>0</v>
      </c>
      <c r="S87" s="1">
        <f>ROUND(SUBTOTAL(9,S82:S86),2)</f>
        <v>0</v>
      </c>
      <c r="U87" s="1">
        <f>ROUND(SUBTOTAL(9,U82:U86),2)</f>
        <v>0</v>
      </c>
    </row>
    <row r="88" spans="1:21" ht="12.75" customHeight="1"/>
    <row r="89" spans="1:21" ht="15" customHeight="1">
      <c r="A89" s="1" t="s">
        <v>17</v>
      </c>
      <c r="B89" s="6"/>
      <c r="C89" s="6"/>
      <c r="D89" s="6"/>
      <c r="E89" s="6"/>
      <c r="F89" s="13" t="s">
        <v>149</v>
      </c>
      <c r="G89" s="14" t="s">
        <v>150</v>
      </c>
      <c r="H89" s="6"/>
      <c r="I89" s="6"/>
      <c r="J89" s="6"/>
      <c r="K89" s="6"/>
      <c r="L89" s="6"/>
      <c r="M89" s="6"/>
      <c r="N89" s="7"/>
      <c r="O89" s="7"/>
      <c r="P89" s="7"/>
      <c r="Q89" s="7"/>
    </row>
    <row r="90" spans="1:21" ht="3" customHeight="1"/>
    <row r="91" spans="1:21" s="40" customFormat="1" ht="25.5" customHeight="1">
      <c r="A91" s="30" t="s">
        <v>44</v>
      </c>
      <c r="B91" s="30">
        <v>1</v>
      </c>
      <c r="C91" s="30">
        <v>0</v>
      </c>
      <c r="D91" s="31">
        <v>1178127</v>
      </c>
      <c r="E91" s="30" t="s">
        <v>40</v>
      </c>
      <c r="F91" s="32" t="s">
        <v>151</v>
      </c>
      <c r="G91" s="33" t="s">
        <v>152</v>
      </c>
      <c r="H91" s="41"/>
      <c r="I91" s="35">
        <v>98.5</v>
      </c>
      <c r="J91" s="30" t="s">
        <v>47</v>
      </c>
      <c r="K91" s="36">
        <v>0</v>
      </c>
      <c r="L91" s="30"/>
      <c r="M91" s="37">
        <f>ROUND(I91*K91,0)</f>
        <v>0</v>
      </c>
      <c r="N91" s="38">
        <v>4.0000000000000003E-5</v>
      </c>
      <c r="O91" s="35">
        <f>ROUND(I91*N91,3)</f>
        <v>4.0000000000000001E-3</v>
      </c>
      <c r="P91" s="30"/>
      <c r="Q91" s="30"/>
      <c r="R91" s="38">
        <v>0</v>
      </c>
      <c r="S91" s="39">
        <f>ROUND(M91*R91,2)</f>
        <v>0</v>
      </c>
      <c r="T91" s="38">
        <v>1</v>
      </c>
      <c r="U91" s="39">
        <f>ROUND(M91*T91,2)</f>
        <v>0</v>
      </c>
    </row>
    <row r="92" spans="1:21" s="40" customFormat="1" ht="51" customHeight="1">
      <c r="A92" s="30" t="s">
        <v>44</v>
      </c>
      <c r="B92" s="30">
        <v>2</v>
      </c>
      <c r="C92" s="30">
        <v>0</v>
      </c>
      <c r="D92" s="31">
        <v>0</v>
      </c>
      <c r="E92" s="30" t="s">
        <v>40</v>
      </c>
      <c r="F92" s="32" t="s">
        <v>58</v>
      </c>
      <c r="G92" s="33" t="s">
        <v>153</v>
      </c>
      <c r="H92" s="34"/>
      <c r="I92" s="35">
        <v>2</v>
      </c>
      <c r="J92" s="30" t="s">
        <v>56</v>
      </c>
      <c r="K92" s="36">
        <v>0</v>
      </c>
      <c r="L92" s="30"/>
      <c r="M92" s="37">
        <f>ROUND(I92*K92,0)</f>
        <v>0</v>
      </c>
      <c r="N92" s="38"/>
      <c r="O92" s="35"/>
      <c r="P92" s="30"/>
      <c r="Q92" s="30"/>
      <c r="R92" s="38">
        <v>0</v>
      </c>
      <c r="S92" s="39">
        <f>ROUND(M92*R92,2)</f>
        <v>0</v>
      </c>
      <c r="T92" s="38">
        <v>1</v>
      </c>
      <c r="U92" s="39">
        <f>ROUND(M92*T92,2)</f>
        <v>0</v>
      </c>
    </row>
    <row r="93" spans="1:21" s="40" customFormat="1" ht="38.25" customHeight="1">
      <c r="A93" s="30" t="s">
        <v>97</v>
      </c>
      <c r="B93" s="30">
        <v>3</v>
      </c>
      <c r="C93" s="30">
        <v>0</v>
      </c>
      <c r="D93" s="31" t="s">
        <v>55</v>
      </c>
      <c r="E93" s="30" t="s">
        <v>40</v>
      </c>
      <c r="F93" s="32" t="s">
        <v>154</v>
      </c>
      <c r="G93" s="33" t="s">
        <v>155</v>
      </c>
      <c r="H93" s="34"/>
      <c r="I93" s="35">
        <v>2</v>
      </c>
      <c r="J93" s="30" t="s">
        <v>56</v>
      </c>
      <c r="K93" s="36">
        <v>0</v>
      </c>
      <c r="L93" s="30"/>
      <c r="M93" s="37">
        <f>ROUND(I93*K93,0)</f>
        <v>0</v>
      </c>
      <c r="N93" s="38"/>
      <c r="O93" s="35"/>
      <c r="P93" s="30"/>
      <c r="Q93" s="30"/>
      <c r="R93" s="38">
        <v>0</v>
      </c>
      <c r="S93" s="39">
        <f>ROUND(M93*R93,2)</f>
        <v>0</v>
      </c>
      <c r="T93" s="38">
        <v>1</v>
      </c>
      <c r="U93" s="39">
        <f>ROUND(M93*T93,2)</f>
        <v>0</v>
      </c>
    </row>
    <row r="94" spans="1:21" s="40" customFormat="1" ht="12.75" customHeight="1">
      <c r="A94" s="30" t="s">
        <v>44</v>
      </c>
      <c r="B94" s="30">
        <v>4</v>
      </c>
      <c r="C94" s="30">
        <v>0</v>
      </c>
      <c r="D94" s="31">
        <v>1412455</v>
      </c>
      <c r="E94" s="30" t="s">
        <v>40</v>
      </c>
      <c r="F94" s="32" t="s">
        <v>156</v>
      </c>
      <c r="G94" s="33" t="s">
        <v>157</v>
      </c>
      <c r="H94" s="34"/>
      <c r="I94" s="35">
        <v>8.2620000000000005</v>
      </c>
      <c r="J94" s="30" t="s">
        <v>92</v>
      </c>
      <c r="K94" s="36">
        <v>0</v>
      </c>
      <c r="L94" s="30"/>
      <c r="M94" s="37">
        <f>ROUND(I94*K94,0)</f>
        <v>0</v>
      </c>
      <c r="N94" s="38">
        <v>3.0000000000000001E-5</v>
      </c>
      <c r="O94" s="35">
        <f>ROUND(I94*N94,3)</f>
        <v>0</v>
      </c>
      <c r="P94" s="30"/>
      <c r="Q94" s="30"/>
      <c r="R94" s="38">
        <v>0</v>
      </c>
      <c r="S94" s="39">
        <f>ROUND(M94*R94,2)</f>
        <v>0</v>
      </c>
      <c r="T94" s="38">
        <v>1</v>
      </c>
      <c r="U94" s="39">
        <f>ROUND(M94*T94,2)</f>
        <v>0</v>
      </c>
    </row>
    <row r="95" spans="1:21" s="40" customFormat="1" ht="12.75" customHeight="1">
      <c r="A95" s="30" t="s">
        <v>44</v>
      </c>
      <c r="B95" s="30">
        <v>5</v>
      </c>
      <c r="C95" s="30">
        <v>0</v>
      </c>
      <c r="D95" s="31">
        <v>1412456</v>
      </c>
      <c r="E95" s="30" t="s">
        <v>40</v>
      </c>
      <c r="F95" s="32" t="s">
        <v>156</v>
      </c>
      <c r="G95" s="33" t="s">
        <v>158</v>
      </c>
      <c r="H95" s="34"/>
      <c r="I95" s="35">
        <v>25.18</v>
      </c>
      <c r="J95" s="30" t="s">
        <v>92</v>
      </c>
      <c r="K95" s="36">
        <v>0</v>
      </c>
      <c r="L95" s="30"/>
      <c r="M95" s="37">
        <f>ROUND(I95*K95,0)</f>
        <v>0</v>
      </c>
      <c r="N95" s="38">
        <v>8.0000000000000007E-5</v>
      </c>
      <c r="O95" s="35">
        <f>ROUND(I95*N95,3)</f>
        <v>2E-3</v>
      </c>
      <c r="P95" s="30"/>
      <c r="Q95" s="30"/>
      <c r="R95" s="38">
        <v>0</v>
      </c>
      <c r="S95" s="39">
        <f>ROUND(M95*R95,2)</f>
        <v>0</v>
      </c>
      <c r="T95" s="38">
        <v>1</v>
      </c>
      <c r="U95" s="39">
        <f>ROUND(M95*T95,2)</f>
        <v>0</v>
      </c>
    </row>
    <row r="96" spans="1:21" s="40" customFormat="1" ht="12.75" customHeight="1">
      <c r="A96" s="30" t="s">
        <v>44</v>
      </c>
      <c r="B96" s="30">
        <v>6</v>
      </c>
      <c r="C96" s="30">
        <v>0</v>
      </c>
      <c r="D96" s="31">
        <v>1412456</v>
      </c>
      <c r="E96" s="30" t="s">
        <v>40</v>
      </c>
      <c r="F96" s="32" t="s">
        <v>156</v>
      </c>
      <c r="G96" s="33" t="s">
        <v>159</v>
      </c>
      <c r="H96" s="34"/>
      <c r="I96" s="35">
        <v>22.78</v>
      </c>
      <c r="J96" s="30" t="s">
        <v>92</v>
      </c>
      <c r="K96" s="36">
        <v>0</v>
      </c>
      <c r="L96" s="30"/>
      <c r="M96" s="37">
        <f>ROUND(I96*K96,0)</f>
        <v>0</v>
      </c>
      <c r="N96" s="38">
        <v>8.0000000000000007E-5</v>
      </c>
      <c r="O96" s="35">
        <f>ROUND(I96*N96,3)</f>
        <v>2E-3</v>
      </c>
      <c r="P96" s="30"/>
      <c r="Q96" s="30"/>
      <c r="R96" s="38">
        <v>0</v>
      </c>
      <c r="S96" s="39">
        <f>ROUND(M96*R96,2)</f>
        <v>0</v>
      </c>
      <c r="T96" s="38">
        <v>1</v>
      </c>
      <c r="U96" s="39">
        <f>ROUND(M96*T96,2)</f>
        <v>0</v>
      </c>
    </row>
    <row r="97" spans="1:21" s="40" customFormat="1" ht="12.75" customHeight="1">
      <c r="A97" s="30" t="s">
        <v>44</v>
      </c>
      <c r="B97" s="30">
        <v>7</v>
      </c>
      <c r="C97" s="30">
        <v>0</v>
      </c>
      <c r="D97" s="31">
        <v>1371266</v>
      </c>
      <c r="E97" s="30" t="s">
        <v>40</v>
      </c>
      <c r="F97" s="32" t="s">
        <v>160</v>
      </c>
      <c r="G97" s="33" t="s">
        <v>161</v>
      </c>
      <c r="H97" s="34"/>
      <c r="I97" s="35">
        <v>24.088000000000001</v>
      </c>
      <c r="J97" s="30" t="s">
        <v>92</v>
      </c>
      <c r="K97" s="36">
        <v>0</v>
      </c>
      <c r="L97" s="30"/>
      <c r="M97" s="37">
        <f>ROUND(I97*K97,0)</f>
        <v>0</v>
      </c>
      <c r="N97" s="38">
        <v>3.1E-4</v>
      </c>
      <c r="O97" s="35">
        <f>ROUND(I97*N97,3)</f>
        <v>7.0000000000000001E-3</v>
      </c>
      <c r="P97" s="30"/>
      <c r="Q97" s="30"/>
      <c r="R97" s="38">
        <v>0</v>
      </c>
      <c r="S97" s="39">
        <f>ROUND(M97*R97,2)</f>
        <v>0</v>
      </c>
      <c r="T97" s="38">
        <v>1</v>
      </c>
      <c r="U97" s="39">
        <f>ROUND(M97*T97,2)</f>
        <v>0</v>
      </c>
    </row>
    <row r="98" spans="1:21" s="40" customFormat="1" ht="25.5" customHeight="1">
      <c r="A98" s="30" t="s">
        <v>44</v>
      </c>
      <c r="B98" s="30">
        <v>8</v>
      </c>
      <c r="C98" s="30">
        <v>0</v>
      </c>
      <c r="D98" s="31">
        <v>1178235</v>
      </c>
      <c r="E98" s="30" t="s">
        <v>40</v>
      </c>
      <c r="F98" s="32" t="s">
        <v>162</v>
      </c>
      <c r="G98" s="33" t="s">
        <v>163</v>
      </c>
      <c r="H98" s="34"/>
      <c r="I98" s="35">
        <v>78</v>
      </c>
      <c r="J98" s="30" t="s">
        <v>56</v>
      </c>
      <c r="K98" s="36">
        <v>0</v>
      </c>
      <c r="L98" s="30"/>
      <c r="M98" s="37">
        <f>ROUND(I98*K98,0)</f>
        <v>0</v>
      </c>
      <c r="N98" s="38">
        <v>2.3400000000000001E-3</v>
      </c>
      <c r="O98" s="35">
        <f>ROUND(I98*N98,3)</f>
        <v>0.183</v>
      </c>
      <c r="P98" s="30"/>
      <c r="Q98" s="30"/>
      <c r="R98" s="38">
        <v>0</v>
      </c>
      <c r="S98" s="39">
        <f>ROUND(M98*R98,2)</f>
        <v>0</v>
      </c>
      <c r="T98" s="38">
        <v>1</v>
      </c>
      <c r="U98" s="39">
        <f>ROUND(M98*T98,2)</f>
        <v>0</v>
      </c>
    </row>
    <row r="99" spans="1:21" s="40" customFormat="1" ht="38.25" customHeight="1">
      <c r="A99" s="30" t="s">
        <v>97</v>
      </c>
      <c r="B99" s="30">
        <v>9</v>
      </c>
      <c r="C99" s="30">
        <v>0</v>
      </c>
      <c r="D99" s="31" t="s">
        <v>55</v>
      </c>
      <c r="E99" s="30" t="s">
        <v>40</v>
      </c>
      <c r="F99" s="32" t="s">
        <v>164</v>
      </c>
      <c r="G99" s="33" t="s">
        <v>165</v>
      </c>
      <c r="H99" s="34"/>
      <c r="I99" s="35">
        <v>554.54999999999995</v>
      </c>
      <c r="J99" s="30" t="s">
        <v>56</v>
      </c>
      <c r="K99" s="36">
        <v>0</v>
      </c>
      <c r="L99" s="30"/>
      <c r="M99" s="37">
        <f>ROUND(I99*K99,0)</f>
        <v>0</v>
      </c>
      <c r="N99" s="38">
        <v>1E-3</v>
      </c>
      <c r="O99" s="35">
        <f>ROUND(I99*N99,3)</f>
        <v>0.55500000000000005</v>
      </c>
      <c r="P99" s="30"/>
      <c r="Q99" s="30"/>
      <c r="R99" s="38">
        <v>0</v>
      </c>
      <c r="S99" s="39">
        <f>ROUND(M99*R99,2)</f>
        <v>0</v>
      </c>
      <c r="T99" s="38">
        <v>1</v>
      </c>
      <c r="U99" s="39">
        <f>ROUND(M99*T99,2)</f>
        <v>0</v>
      </c>
    </row>
    <row r="100" spans="1:21" s="40" customFormat="1" ht="25.5" customHeight="1">
      <c r="A100" s="30" t="s">
        <v>44</v>
      </c>
      <c r="B100" s="30">
        <v>10</v>
      </c>
      <c r="C100" s="30">
        <v>0</v>
      </c>
      <c r="D100" s="31">
        <v>1178255</v>
      </c>
      <c r="E100" s="30" t="s">
        <v>40</v>
      </c>
      <c r="F100" s="32" t="s">
        <v>166</v>
      </c>
      <c r="G100" s="33" t="s">
        <v>167</v>
      </c>
      <c r="H100" s="34"/>
      <c r="I100" s="35">
        <v>2</v>
      </c>
      <c r="J100" s="30" t="s">
        <v>56</v>
      </c>
      <c r="K100" s="36">
        <v>0</v>
      </c>
      <c r="L100" s="30"/>
      <c r="M100" s="37">
        <f>ROUND(I100*K100,0)</f>
        <v>0</v>
      </c>
      <c r="N100" s="38">
        <v>1.4999999999999999E-4</v>
      </c>
      <c r="O100" s="35">
        <f>ROUND(I100*N100,3)</f>
        <v>0</v>
      </c>
      <c r="P100" s="30"/>
      <c r="Q100" s="30"/>
      <c r="R100" s="38">
        <v>0</v>
      </c>
      <c r="S100" s="39">
        <f>ROUND(M100*R100,2)</f>
        <v>0</v>
      </c>
      <c r="T100" s="38">
        <v>1</v>
      </c>
      <c r="U100" s="39">
        <f>ROUND(M100*T100,2)</f>
        <v>0</v>
      </c>
    </row>
    <row r="101" spans="1:21" s="40" customFormat="1" ht="25.5" customHeight="1">
      <c r="A101" s="30" t="s">
        <v>44</v>
      </c>
      <c r="B101" s="30">
        <v>11</v>
      </c>
      <c r="C101" s="30">
        <v>0</v>
      </c>
      <c r="D101" s="31">
        <v>1178256</v>
      </c>
      <c r="E101" s="30" t="s">
        <v>40</v>
      </c>
      <c r="F101" s="32" t="s">
        <v>168</v>
      </c>
      <c r="G101" s="33" t="s">
        <v>169</v>
      </c>
      <c r="H101" s="34"/>
      <c r="I101" s="35">
        <v>10</v>
      </c>
      <c r="J101" s="30" t="s">
        <v>56</v>
      </c>
      <c r="K101" s="36">
        <v>0</v>
      </c>
      <c r="L101" s="30"/>
      <c r="M101" s="37">
        <f>ROUND(I101*K101,0)</f>
        <v>0</v>
      </c>
      <c r="N101" s="38">
        <v>2.5000000000000001E-4</v>
      </c>
      <c r="O101" s="35">
        <f>ROUND(I101*N101,3)</f>
        <v>3.0000000000000001E-3</v>
      </c>
      <c r="P101" s="30"/>
      <c r="Q101" s="30"/>
      <c r="R101" s="38">
        <v>0</v>
      </c>
      <c r="S101" s="39">
        <f>ROUND(M101*R101,2)</f>
        <v>0</v>
      </c>
      <c r="T101" s="38">
        <v>1</v>
      </c>
      <c r="U101" s="39">
        <f>ROUND(M101*T101,2)</f>
        <v>0</v>
      </c>
    </row>
    <row r="102" spans="1:21" s="40" customFormat="1" ht="25.5" customHeight="1">
      <c r="A102" s="30" t="s">
        <v>44</v>
      </c>
      <c r="B102" s="30">
        <v>12</v>
      </c>
      <c r="C102" s="30">
        <v>0</v>
      </c>
      <c r="D102" s="31">
        <v>1210128</v>
      </c>
      <c r="E102" s="30" t="s">
        <v>40</v>
      </c>
      <c r="F102" s="32" t="s">
        <v>170</v>
      </c>
      <c r="G102" s="33" t="s">
        <v>171</v>
      </c>
      <c r="H102" s="34"/>
      <c r="I102" s="35">
        <v>22.1</v>
      </c>
      <c r="J102" s="30" t="s">
        <v>92</v>
      </c>
      <c r="K102" s="36">
        <v>0</v>
      </c>
      <c r="L102" s="30"/>
      <c r="M102" s="37">
        <f>ROUND(I102*K102,0)</f>
        <v>0</v>
      </c>
      <c r="N102" s="38">
        <v>4.8000000000000001E-4</v>
      </c>
      <c r="O102" s="35">
        <f>ROUND(I102*N102,3)</f>
        <v>1.0999999999999999E-2</v>
      </c>
      <c r="P102" s="30"/>
      <c r="Q102" s="30"/>
      <c r="R102" s="38">
        <v>0</v>
      </c>
      <c r="S102" s="39">
        <f>ROUND(M102*R102,2)</f>
        <v>0</v>
      </c>
      <c r="T102" s="38">
        <v>1</v>
      </c>
      <c r="U102" s="39">
        <f>ROUND(M102*T102,2)</f>
        <v>0</v>
      </c>
    </row>
    <row r="103" spans="1:21" s="40" customFormat="1" ht="12.75" customHeight="1">
      <c r="A103" s="30" t="s">
        <v>97</v>
      </c>
      <c r="B103" s="30">
        <v>13</v>
      </c>
      <c r="C103" s="30">
        <v>0</v>
      </c>
      <c r="D103" s="31" t="s">
        <v>55</v>
      </c>
      <c r="E103" s="30" t="s">
        <v>40</v>
      </c>
      <c r="F103" s="32" t="s">
        <v>172</v>
      </c>
      <c r="G103" s="33" t="s">
        <v>173</v>
      </c>
      <c r="H103" s="34"/>
      <c r="I103" s="35">
        <v>65.637</v>
      </c>
      <c r="J103" s="30" t="s">
        <v>146</v>
      </c>
      <c r="K103" s="36">
        <v>0</v>
      </c>
      <c r="L103" s="30"/>
      <c r="M103" s="37">
        <f>ROUND(I103*K103,0)</f>
        <v>0</v>
      </c>
      <c r="N103" s="38">
        <v>1E-3</v>
      </c>
      <c r="O103" s="35">
        <f>ROUND(I103*N103,3)</f>
        <v>6.6000000000000003E-2</v>
      </c>
      <c r="P103" s="30"/>
      <c r="Q103" s="30"/>
      <c r="R103" s="38">
        <v>0</v>
      </c>
      <c r="S103" s="39">
        <f>ROUND(M103*R103,2)</f>
        <v>0</v>
      </c>
      <c r="T103" s="38">
        <v>1</v>
      </c>
      <c r="U103" s="39">
        <f>ROUND(M103*T103,2)</f>
        <v>0</v>
      </c>
    </row>
    <row r="104" spans="1:21" s="40" customFormat="1" ht="12.75" customHeight="1">
      <c r="A104" s="30" t="s">
        <v>44</v>
      </c>
      <c r="B104" s="30">
        <v>14</v>
      </c>
      <c r="C104" s="30">
        <v>0</v>
      </c>
      <c r="D104" s="31">
        <v>0</v>
      </c>
      <c r="E104" s="30" t="s">
        <v>40</v>
      </c>
      <c r="F104" s="32" t="s">
        <v>55</v>
      </c>
      <c r="G104" s="33" t="s">
        <v>174</v>
      </c>
      <c r="H104" s="34"/>
      <c r="I104" s="35">
        <v>22.8</v>
      </c>
      <c r="J104" s="30" t="s">
        <v>87</v>
      </c>
      <c r="K104" s="36">
        <v>0</v>
      </c>
      <c r="L104" s="30"/>
      <c r="M104" s="37">
        <f>ROUND(I104*K104,0)</f>
        <v>0</v>
      </c>
      <c r="N104" s="38"/>
      <c r="O104" s="35"/>
      <c r="P104" s="30"/>
      <c r="Q104" s="30"/>
      <c r="R104" s="38">
        <v>0</v>
      </c>
      <c r="S104" s="39">
        <f>ROUND(M104*R104,2)</f>
        <v>0</v>
      </c>
      <c r="T104" s="38">
        <v>1</v>
      </c>
      <c r="U104" s="39">
        <f>ROUND(M104*T104,2)</f>
        <v>0</v>
      </c>
    </row>
    <row r="105" spans="1:21" s="40" customFormat="1" ht="63.75" customHeight="1">
      <c r="A105" s="30" t="s">
        <v>44</v>
      </c>
      <c r="B105" s="30">
        <v>15</v>
      </c>
      <c r="C105" s="30">
        <v>0</v>
      </c>
      <c r="D105" s="31">
        <v>0</v>
      </c>
      <c r="E105" s="30" t="s">
        <v>40</v>
      </c>
      <c r="F105" s="32" t="s">
        <v>59</v>
      </c>
      <c r="G105" s="33" t="s">
        <v>175</v>
      </c>
      <c r="H105" s="34"/>
      <c r="I105" s="35">
        <v>3.7679999999999998</v>
      </c>
      <c r="J105" s="30" t="s">
        <v>87</v>
      </c>
      <c r="K105" s="36">
        <v>0</v>
      </c>
      <c r="L105" s="30"/>
      <c r="M105" s="37">
        <f>ROUND(I105*K105,0)</f>
        <v>0</v>
      </c>
      <c r="N105" s="38"/>
      <c r="O105" s="35"/>
      <c r="P105" s="30"/>
      <c r="Q105" s="30"/>
      <c r="R105" s="38">
        <v>0</v>
      </c>
      <c r="S105" s="39">
        <f>ROUND(M105*R105,2)</f>
        <v>0</v>
      </c>
      <c r="T105" s="38">
        <v>1</v>
      </c>
      <c r="U105" s="39">
        <f>ROUND(M105*T105,2)</f>
        <v>0</v>
      </c>
    </row>
    <row r="106" spans="1:21" ht="3" customHeight="1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</row>
    <row r="107" spans="1:21" ht="15" customHeight="1">
      <c r="B107" s="15" t="s">
        <v>39</v>
      </c>
      <c r="C107" s="8"/>
      <c r="D107" s="8"/>
      <c r="E107" s="8"/>
      <c r="F107" s="17" t="s">
        <v>149</v>
      </c>
      <c r="G107" s="18" t="s">
        <v>150</v>
      </c>
      <c r="M107" s="20">
        <f>ROUND(SUBTOTAL(9,M90:M106),0)</f>
        <v>0</v>
      </c>
      <c r="O107" s="21">
        <f>ROUND(SUBTOTAL(9,O90:O106),3)</f>
        <v>0.83299999999999996</v>
      </c>
      <c r="Q107" s="21">
        <f>ROUND(SUBTOTAL(9,Q90:Q106),3)</f>
        <v>0</v>
      </c>
      <c r="S107" s="1">
        <f>ROUND(SUBTOTAL(9,S90:S106),2)</f>
        <v>0</v>
      </c>
      <c r="U107" s="1">
        <f>ROUND(SUBTOTAL(9,U90:U106),2)</f>
        <v>0</v>
      </c>
    </row>
    <row r="108" spans="1:21" ht="12.75" customHeight="1"/>
    <row r="109" spans="1:21" ht="15" customHeight="1">
      <c r="A109" s="1" t="s">
        <v>17</v>
      </c>
      <c r="B109" s="6"/>
      <c r="C109" s="6"/>
      <c r="D109" s="6"/>
      <c r="E109" s="6"/>
      <c r="F109" s="13" t="s">
        <v>176</v>
      </c>
      <c r="G109" s="14" t="s">
        <v>177</v>
      </c>
      <c r="H109" s="6"/>
      <c r="I109" s="6"/>
      <c r="J109" s="6"/>
      <c r="K109" s="6"/>
      <c r="L109" s="6"/>
      <c r="M109" s="6"/>
      <c r="N109" s="7"/>
      <c r="O109" s="7"/>
      <c r="P109" s="7"/>
      <c r="Q109" s="7"/>
    </row>
    <row r="110" spans="1:21" ht="3" customHeight="1"/>
    <row r="111" spans="1:21" s="40" customFormat="1" ht="25.5" customHeight="1">
      <c r="A111" s="30" t="s">
        <v>44</v>
      </c>
      <c r="B111" s="30">
        <v>1</v>
      </c>
      <c r="C111" s="30">
        <v>0</v>
      </c>
      <c r="D111" s="31">
        <v>1250007</v>
      </c>
      <c r="E111" s="30" t="s">
        <v>40</v>
      </c>
      <c r="F111" s="32" t="s">
        <v>178</v>
      </c>
      <c r="G111" s="33" t="s">
        <v>179</v>
      </c>
      <c r="H111" s="41"/>
      <c r="I111" s="35">
        <v>4.17</v>
      </c>
      <c r="J111" s="30" t="s">
        <v>43</v>
      </c>
      <c r="K111" s="36">
        <v>0</v>
      </c>
      <c r="L111" s="30"/>
      <c r="M111" s="37">
        <f>ROUND(I111*K111,0)</f>
        <v>0</v>
      </c>
      <c r="N111" s="30"/>
      <c r="O111" s="30"/>
      <c r="P111" s="38">
        <v>2.4</v>
      </c>
      <c r="Q111" s="35">
        <f>ROUND(I111*P111,3)</f>
        <v>10.007999999999999</v>
      </c>
      <c r="R111" s="38">
        <v>0</v>
      </c>
      <c r="S111" s="39">
        <f>ROUND(M111*R111,2)</f>
        <v>0</v>
      </c>
      <c r="T111" s="38">
        <v>1</v>
      </c>
      <c r="U111" s="39">
        <f>ROUND(M111*T111,2)</f>
        <v>0</v>
      </c>
    </row>
    <row r="112" spans="1:21" s="40" customFormat="1" ht="25.5" customHeight="1">
      <c r="A112" s="30" t="s">
        <v>44</v>
      </c>
      <c r="B112" s="30">
        <v>2</v>
      </c>
      <c r="C112" s="30">
        <v>0</v>
      </c>
      <c r="D112" s="31">
        <v>1250038</v>
      </c>
      <c r="E112" s="30" t="s">
        <v>40</v>
      </c>
      <c r="F112" s="32" t="s">
        <v>180</v>
      </c>
      <c r="G112" s="33" t="s">
        <v>181</v>
      </c>
      <c r="H112" s="34"/>
      <c r="I112" s="35">
        <v>28.741</v>
      </c>
      <c r="J112" s="30" t="s">
        <v>47</v>
      </c>
      <c r="K112" s="36">
        <v>0</v>
      </c>
      <c r="L112" s="30"/>
      <c r="M112" s="37">
        <f>ROUND(I112*K112,0)</f>
        <v>0</v>
      </c>
      <c r="N112" s="38">
        <v>6.8000000000000005E-4</v>
      </c>
      <c r="O112" s="35">
        <f>ROUND(I112*N112,3)</f>
        <v>0.02</v>
      </c>
      <c r="P112" s="38">
        <v>0.113</v>
      </c>
      <c r="Q112" s="35">
        <f>ROUND(I112*P112,3)</f>
        <v>3.2480000000000002</v>
      </c>
      <c r="R112" s="38">
        <v>0</v>
      </c>
      <c r="S112" s="39">
        <f>ROUND(M112*R112,2)</f>
        <v>0</v>
      </c>
      <c r="T112" s="38">
        <v>1</v>
      </c>
      <c r="U112" s="39">
        <f>ROUND(M112*T112,2)</f>
        <v>0</v>
      </c>
    </row>
    <row r="113" spans="1:21" s="40" customFormat="1" ht="25.5" customHeight="1">
      <c r="A113" s="30" t="s">
        <v>44</v>
      </c>
      <c r="B113" s="30">
        <v>3</v>
      </c>
      <c r="C113" s="30">
        <v>0</v>
      </c>
      <c r="D113" s="31">
        <v>1250149</v>
      </c>
      <c r="E113" s="30" t="s">
        <v>40</v>
      </c>
      <c r="F113" s="32" t="s">
        <v>182</v>
      </c>
      <c r="G113" s="33" t="s">
        <v>183</v>
      </c>
      <c r="H113" s="34"/>
      <c r="I113" s="35">
        <v>2.399</v>
      </c>
      <c r="J113" s="30" t="s">
        <v>43</v>
      </c>
      <c r="K113" s="36">
        <v>0</v>
      </c>
      <c r="L113" s="30"/>
      <c r="M113" s="37">
        <f>ROUND(I113*K113,0)</f>
        <v>0</v>
      </c>
      <c r="N113" s="38"/>
      <c r="O113" s="35"/>
      <c r="P113" s="38">
        <v>2.2000000000000002</v>
      </c>
      <c r="Q113" s="35">
        <f>ROUND(I113*P113,3)</f>
        <v>5.2779999999999996</v>
      </c>
      <c r="R113" s="38">
        <v>0</v>
      </c>
      <c r="S113" s="39">
        <f>ROUND(M113*R113,2)</f>
        <v>0</v>
      </c>
      <c r="T113" s="38">
        <v>1</v>
      </c>
      <c r="U113" s="39">
        <f>ROUND(M113*T113,2)</f>
        <v>0</v>
      </c>
    </row>
    <row r="114" spans="1:21" s="40" customFormat="1" ht="38.25" customHeight="1">
      <c r="A114" s="30" t="s">
        <v>44</v>
      </c>
      <c r="B114" s="30">
        <v>4</v>
      </c>
      <c r="C114" s="30">
        <v>0</v>
      </c>
      <c r="D114" s="31">
        <v>1250158</v>
      </c>
      <c r="E114" s="30" t="s">
        <v>40</v>
      </c>
      <c r="F114" s="32" t="s">
        <v>184</v>
      </c>
      <c r="G114" s="33" t="s">
        <v>185</v>
      </c>
      <c r="H114" s="34"/>
      <c r="I114" s="35">
        <v>4.798</v>
      </c>
      <c r="J114" s="30" t="s">
        <v>43</v>
      </c>
      <c r="K114" s="36">
        <v>0</v>
      </c>
      <c r="L114" s="30"/>
      <c r="M114" s="37">
        <f>ROUND(I114*K114,0)</f>
        <v>0</v>
      </c>
      <c r="N114" s="38"/>
      <c r="O114" s="35"/>
      <c r="P114" s="38"/>
      <c r="Q114" s="35"/>
      <c r="R114" s="38">
        <v>0</v>
      </c>
      <c r="S114" s="39">
        <f>ROUND(M114*R114,2)</f>
        <v>0</v>
      </c>
      <c r="T114" s="38">
        <v>1</v>
      </c>
      <c r="U114" s="39">
        <f>ROUND(M114*T114,2)</f>
        <v>0</v>
      </c>
    </row>
    <row r="115" spans="1:21" s="40" customFormat="1" ht="38.25" customHeight="1">
      <c r="A115" s="30" t="s">
        <v>44</v>
      </c>
      <c r="B115" s="30">
        <v>5</v>
      </c>
      <c r="C115" s="30">
        <v>0</v>
      </c>
      <c r="D115" s="31">
        <v>1251029</v>
      </c>
      <c r="E115" s="30" t="s">
        <v>40</v>
      </c>
      <c r="F115" s="32" t="s">
        <v>186</v>
      </c>
      <c r="G115" s="33" t="s">
        <v>187</v>
      </c>
      <c r="H115" s="34"/>
      <c r="I115" s="35">
        <v>50</v>
      </c>
      <c r="J115" s="30" t="s">
        <v>56</v>
      </c>
      <c r="K115" s="36">
        <v>0</v>
      </c>
      <c r="L115" s="30"/>
      <c r="M115" s="37">
        <f>ROUND(I115*K115,0)</f>
        <v>0</v>
      </c>
      <c r="N115" s="38"/>
      <c r="O115" s="35"/>
      <c r="P115" s="38">
        <v>8.9999999999999993E-3</v>
      </c>
      <c r="Q115" s="35">
        <f>ROUND(I115*P115,3)</f>
        <v>0.45</v>
      </c>
      <c r="R115" s="38">
        <v>0</v>
      </c>
      <c r="S115" s="39">
        <f>ROUND(M115*R115,2)</f>
        <v>0</v>
      </c>
      <c r="T115" s="38">
        <v>1</v>
      </c>
      <c r="U115" s="39">
        <f>ROUND(M115*T115,2)</f>
        <v>0</v>
      </c>
    </row>
    <row r="116" spans="1:21" ht="3" customHeight="1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spans="1:21" ht="15" customHeight="1">
      <c r="B117" s="15" t="s">
        <v>39</v>
      </c>
      <c r="C117" s="8"/>
      <c r="D117" s="8"/>
      <c r="E117" s="8"/>
      <c r="F117" s="17" t="s">
        <v>176</v>
      </c>
      <c r="G117" s="18" t="s">
        <v>177</v>
      </c>
      <c r="M117" s="20">
        <f>ROUND(SUBTOTAL(9,M110:M116),0)</f>
        <v>0</v>
      </c>
      <c r="O117" s="21">
        <f>ROUND(SUBTOTAL(9,O110:O116),3)</f>
        <v>0.02</v>
      </c>
      <c r="Q117" s="21">
        <f>ROUND(SUBTOTAL(9,Q110:Q116),3)</f>
        <v>18.984000000000002</v>
      </c>
      <c r="S117" s="1">
        <f>ROUND(SUBTOTAL(9,S110:S116),2)</f>
        <v>0</v>
      </c>
      <c r="U117" s="1">
        <f>ROUND(SUBTOTAL(9,U110:U116),2)</f>
        <v>0</v>
      </c>
    </row>
    <row r="118" spans="1:21" ht="12.75" customHeight="1"/>
    <row r="119" spans="1:21" ht="15" customHeight="1">
      <c r="A119" s="1" t="s">
        <v>17</v>
      </c>
      <c r="B119" s="6"/>
      <c r="C119" s="6"/>
      <c r="D119" s="6"/>
      <c r="E119" s="6"/>
      <c r="F119" s="13" t="s">
        <v>188</v>
      </c>
      <c r="G119" s="14" t="s">
        <v>189</v>
      </c>
      <c r="H119" s="6"/>
      <c r="I119" s="6"/>
      <c r="J119" s="6"/>
      <c r="K119" s="6"/>
      <c r="L119" s="6"/>
      <c r="M119" s="6"/>
      <c r="N119" s="7"/>
      <c r="O119" s="7"/>
      <c r="P119" s="7"/>
      <c r="Q119" s="7"/>
    </row>
    <row r="120" spans="1:21" ht="3" customHeight="1"/>
    <row r="121" spans="1:21" ht="25.5" customHeight="1">
      <c r="A121" s="1" t="s">
        <v>44</v>
      </c>
      <c r="B121" s="1">
        <v>1</v>
      </c>
      <c r="C121" s="1">
        <v>0</v>
      </c>
      <c r="D121" s="5">
        <v>1250481</v>
      </c>
      <c r="E121" s="1" t="s">
        <v>40</v>
      </c>
      <c r="F121" s="16" t="s">
        <v>190</v>
      </c>
      <c r="G121" s="22" t="s">
        <v>191</v>
      </c>
      <c r="H121" s="23"/>
      <c r="I121" s="24">
        <v>2.234</v>
      </c>
      <c r="J121" s="1" t="s">
        <v>43</v>
      </c>
      <c r="K121" s="25">
        <v>0</v>
      </c>
      <c r="M121" s="26">
        <f>ROUND(I121*K121,0)</f>
        <v>0</v>
      </c>
      <c r="N121" s="27">
        <v>1.8699999999999999E-3</v>
      </c>
      <c r="O121" s="24">
        <f>ROUND(I121*N121,3)</f>
        <v>4.0000000000000001E-3</v>
      </c>
      <c r="P121" s="27">
        <v>2.4</v>
      </c>
      <c r="Q121" s="24">
        <f>ROUND(I121*P121,3)</f>
        <v>5.3620000000000001</v>
      </c>
      <c r="R121" s="27">
        <v>0</v>
      </c>
      <c r="S121" s="28">
        <f>ROUND(M121*R121,2)</f>
        <v>0</v>
      </c>
      <c r="T121" s="27">
        <v>1</v>
      </c>
      <c r="U121" s="28">
        <f>ROUND(M121*T121,2)</f>
        <v>0</v>
      </c>
    </row>
    <row r="122" spans="1:21" s="40" customFormat="1" ht="38.25" customHeight="1">
      <c r="A122" s="30" t="s">
        <v>44</v>
      </c>
      <c r="B122" s="30">
        <v>2</v>
      </c>
      <c r="C122" s="30">
        <v>0</v>
      </c>
      <c r="D122" s="31">
        <v>1250897</v>
      </c>
      <c r="E122" s="30" t="s">
        <v>40</v>
      </c>
      <c r="F122" s="32" t="s">
        <v>192</v>
      </c>
      <c r="G122" s="33" t="s">
        <v>193</v>
      </c>
      <c r="H122" s="34"/>
      <c r="I122" s="35">
        <v>4.1310000000000002</v>
      </c>
      <c r="J122" s="30" t="s">
        <v>92</v>
      </c>
      <c r="K122" s="36">
        <v>0</v>
      </c>
      <c r="L122" s="30"/>
      <c r="M122" s="37">
        <f>ROUND(I122*K122,0)</f>
        <v>0</v>
      </c>
      <c r="N122" s="38"/>
      <c r="O122" s="35"/>
      <c r="P122" s="38">
        <v>0.05</v>
      </c>
      <c r="Q122" s="35">
        <f>ROUND(I122*P122,3)</f>
        <v>0.20699999999999999</v>
      </c>
      <c r="R122" s="38">
        <v>0</v>
      </c>
      <c r="S122" s="39">
        <f>ROUND(M122*R122,2)</f>
        <v>0</v>
      </c>
      <c r="T122" s="38">
        <v>1</v>
      </c>
      <c r="U122" s="39">
        <f>ROUND(M122*T122,2)</f>
        <v>0</v>
      </c>
    </row>
    <row r="123" spans="1:21" s="40" customFormat="1" ht="12.75" customHeight="1">
      <c r="A123" s="30" t="s">
        <v>44</v>
      </c>
      <c r="B123" s="30">
        <v>3</v>
      </c>
      <c r="C123" s="30">
        <v>0</v>
      </c>
      <c r="D123" s="31">
        <v>1251215</v>
      </c>
      <c r="E123" s="30" t="s">
        <v>40</v>
      </c>
      <c r="F123" s="32" t="s">
        <v>194</v>
      </c>
      <c r="G123" s="33" t="s">
        <v>195</v>
      </c>
      <c r="H123" s="34"/>
      <c r="I123" s="35">
        <v>25.824000000000002</v>
      </c>
      <c r="J123" s="30" t="s">
        <v>52</v>
      </c>
      <c r="K123" s="36">
        <v>0</v>
      </c>
      <c r="L123" s="30"/>
      <c r="M123" s="37">
        <f>ROUND(I123*K123,0)</f>
        <v>0</v>
      </c>
      <c r="N123" s="38"/>
      <c r="O123" s="35"/>
      <c r="P123" s="38"/>
      <c r="Q123" s="35"/>
      <c r="R123" s="38">
        <v>0</v>
      </c>
      <c r="S123" s="39">
        <f>ROUND(M123*R123,2)</f>
        <v>0</v>
      </c>
      <c r="T123" s="38">
        <v>1</v>
      </c>
      <c r="U123" s="39">
        <f>ROUND(M123*T123,2)</f>
        <v>0</v>
      </c>
    </row>
    <row r="124" spans="1:21" s="40" customFormat="1" ht="38.25" customHeight="1">
      <c r="A124" s="30" t="s">
        <v>44</v>
      </c>
      <c r="B124" s="30">
        <v>4</v>
      </c>
      <c r="C124" s="30">
        <v>0</v>
      </c>
      <c r="D124" s="31">
        <v>1251216</v>
      </c>
      <c r="E124" s="30" t="s">
        <v>40</v>
      </c>
      <c r="F124" s="32" t="s">
        <v>196</v>
      </c>
      <c r="G124" s="33" t="s">
        <v>197</v>
      </c>
      <c r="H124" s="34"/>
      <c r="I124" s="35">
        <v>206.59200000000001</v>
      </c>
      <c r="J124" s="30" t="s">
        <v>52</v>
      </c>
      <c r="K124" s="36">
        <v>0</v>
      </c>
      <c r="L124" s="30"/>
      <c r="M124" s="37">
        <f>ROUND(I124*K124,0)</f>
        <v>0</v>
      </c>
      <c r="N124" s="38"/>
      <c r="O124" s="35"/>
      <c r="P124" s="38"/>
      <c r="Q124" s="35"/>
      <c r="R124" s="38">
        <v>0</v>
      </c>
      <c r="S124" s="39">
        <f>ROUND(M124*R124,2)</f>
        <v>0</v>
      </c>
      <c r="T124" s="38">
        <v>1</v>
      </c>
      <c r="U124" s="39">
        <f>ROUND(M124*T124,2)</f>
        <v>0</v>
      </c>
    </row>
    <row r="125" spans="1:21" s="40" customFormat="1" ht="12.75" customHeight="1">
      <c r="A125" s="30" t="s">
        <v>44</v>
      </c>
      <c r="B125" s="30">
        <v>5</v>
      </c>
      <c r="C125" s="30">
        <v>0</v>
      </c>
      <c r="D125" s="31">
        <v>1251213</v>
      </c>
      <c r="E125" s="30" t="s">
        <v>40</v>
      </c>
      <c r="F125" s="32" t="s">
        <v>198</v>
      </c>
      <c r="G125" s="33" t="s">
        <v>199</v>
      </c>
      <c r="H125" s="34"/>
      <c r="I125" s="35">
        <v>25.824000000000002</v>
      </c>
      <c r="J125" s="30" t="s">
        <v>52</v>
      </c>
      <c r="K125" s="36">
        <v>0</v>
      </c>
      <c r="L125" s="30"/>
      <c r="M125" s="37">
        <f>ROUND(I125*K125,0)</f>
        <v>0</v>
      </c>
      <c r="N125" s="38"/>
      <c r="O125" s="35"/>
      <c r="P125" s="38"/>
      <c r="Q125" s="35"/>
      <c r="R125" s="38">
        <v>0</v>
      </c>
      <c r="S125" s="39">
        <f>ROUND(M125*R125,2)</f>
        <v>0</v>
      </c>
      <c r="T125" s="38">
        <v>1</v>
      </c>
      <c r="U125" s="39">
        <f>ROUND(M125*T125,2)</f>
        <v>0</v>
      </c>
    </row>
    <row r="126" spans="1:21" s="40" customFormat="1" ht="63.75" customHeight="1">
      <c r="A126" s="30" t="s">
        <v>44</v>
      </c>
      <c r="B126" s="30">
        <v>6</v>
      </c>
      <c r="C126" s="30">
        <v>0</v>
      </c>
      <c r="D126" s="31">
        <v>1251214</v>
      </c>
      <c r="E126" s="30" t="s">
        <v>40</v>
      </c>
      <c r="F126" s="32" t="s">
        <v>200</v>
      </c>
      <c r="G126" s="33" t="s">
        <v>201</v>
      </c>
      <c r="H126" s="34"/>
      <c r="I126" s="35">
        <v>480.15600000000001</v>
      </c>
      <c r="J126" s="30" t="s">
        <v>52</v>
      </c>
      <c r="K126" s="36">
        <v>0</v>
      </c>
      <c r="L126" s="30"/>
      <c r="M126" s="37">
        <f>ROUND(I126*K126,0)</f>
        <v>0</v>
      </c>
      <c r="N126" s="38"/>
      <c r="O126" s="35"/>
      <c r="P126" s="38"/>
      <c r="Q126" s="35"/>
      <c r="R126" s="38">
        <v>0</v>
      </c>
      <c r="S126" s="39">
        <f>ROUND(M126*R126,2)</f>
        <v>0</v>
      </c>
      <c r="T126" s="38">
        <v>1</v>
      </c>
      <c r="U126" s="39">
        <f>ROUND(M126*T126,2)</f>
        <v>0</v>
      </c>
    </row>
    <row r="127" spans="1:21" s="40" customFormat="1" ht="12.75" customHeight="1">
      <c r="A127" s="30" t="s">
        <v>44</v>
      </c>
      <c r="B127" s="30">
        <v>7</v>
      </c>
      <c r="C127" s="30">
        <v>0</v>
      </c>
      <c r="D127" s="31">
        <v>0</v>
      </c>
      <c r="E127" s="30" t="s">
        <v>40</v>
      </c>
      <c r="F127" s="32" t="s">
        <v>55</v>
      </c>
      <c r="G127" s="33" t="s">
        <v>202</v>
      </c>
      <c r="H127" s="34"/>
      <c r="I127" s="35">
        <v>25.253</v>
      </c>
      <c r="J127" s="30" t="s">
        <v>52</v>
      </c>
      <c r="K127" s="36">
        <v>0</v>
      </c>
      <c r="L127" s="30"/>
      <c r="M127" s="37">
        <f>ROUND(I127*K127,0)</f>
        <v>0</v>
      </c>
      <c r="N127" s="38"/>
      <c r="O127" s="35"/>
      <c r="P127" s="38"/>
      <c r="Q127" s="35"/>
      <c r="R127" s="38">
        <v>0</v>
      </c>
      <c r="S127" s="39">
        <f>ROUND(M127*R127,2)</f>
        <v>0</v>
      </c>
      <c r="T127" s="38">
        <v>1</v>
      </c>
      <c r="U127" s="39">
        <f>ROUND(M127*T127,2)</f>
        <v>0</v>
      </c>
    </row>
    <row r="128" spans="1:21" s="40" customFormat="1" ht="12.75" customHeight="1">
      <c r="A128" s="30" t="s">
        <v>44</v>
      </c>
      <c r="B128" s="30">
        <v>8</v>
      </c>
      <c r="C128" s="30">
        <v>0</v>
      </c>
      <c r="D128" s="31">
        <v>0</v>
      </c>
      <c r="E128" s="30" t="s">
        <v>40</v>
      </c>
      <c r="F128" s="32" t="s">
        <v>55</v>
      </c>
      <c r="G128" s="33" t="s">
        <v>203</v>
      </c>
      <c r="H128" s="34"/>
      <c r="I128" s="35">
        <v>0.57099999999999995</v>
      </c>
      <c r="J128" s="30" t="s">
        <v>52</v>
      </c>
      <c r="K128" s="36">
        <v>0</v>
      </c>
      <c r="L128" s="30"/>
      <c r="M128" s="37">
        <f>ROUND(I128*K128,0)</f>
        <v>0</v>
      </c>
      <c r="N128" s="38"/>
      <c r="O128" s="35"/>
      <c r="P128" s="38"/>
      <c r="Q128" s="35"/>
      <c r="R128" s="38">
        <v>0</v>
      </c>
      <c r="S128" s="39">
        <f>ROUND(M128*R128,2)</f>
        <v>0</v>
      </c>
      <c r="T128" s="38">
        <v>1</v>
      </c>
      <c r="U128" s="39">
        <f>ROUND(M128*T128,2)</f>
        <v>0</v>
      </c>
    </row>
    <row r="129" spans="1:21" ht="3" customHeight="1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</row>
    <row r="130" spans="1:21" ht="15" customHeight="1">
      <c r="B130" s="15" t="s">
        <v>39</v>
      </c>
      <c r="C130" s="8"/>
      <c r="D130" s="8"/>
      <c r="E130" s="8"/>
      <c r="F130" s="17" t="s">
        <v>188</v>
      </c>
      <c r="G130" s="18" t="s">
        <v>189</v>
      </c>
      <c r="M130" s="20">
        <f>ROUND(SUBTOTAL(9,M120:M129),0)</f>
        <v>0</v>
      </c>
      <c r="O130" s="21">
        <f>ROUND(SUBTOTAL(9,O120:O129),3)</f>
        <v>4.0000000000000001E-3</v>
      </c>
      <c r="Q130" s="21">
        <f>ROUND(SUBTOTAL(9,Q120:Q129),3)</f>
        <v>5.569</v>
      </c>
      <c r="S130" s="1">
        <f>ROUND(SUBTOTAL(9,S120:S129),2)</f>
        <v>0</v>
      </c>
      <c r="U130" s="1">
        <f>ROUND(SUBTOTAL(9,U120:U129),2)</f>
        <v>0</v>
      </c>
    </row>
    <row r="131" spans="1:21" ht="12.75" customHeight="1"/>
    <row r="132" spans="1:21" ht="15" customHeight="1">
      <c r="A132" s="1" t="s">
        <v>17</v>
      </c>
      <c r="B132" s="6"/>
      <c r="C132" s="6"/>
      <c r="D132" s="6"/>
      <c r="E132" s="6"/>
      <c r="F132" s="13" t="s">
        <v>204</v>
      </c>
      <c r="G132" s="14" t="s">
        <v>205</v>
      </c>
      <c r="H132" s="6"/>
      <c r="I132" s="6"/>
      <c r="J132" s="6"/>
      <c r="K132" s="6"/>
      <c r="L132" s="6"/>
      <c r="M132" s="6"/>
      <c r="N132" s="7"/>
      <c r="O132" s="7"/>
      <c r="P132" s="7"/>
      <c r="Q132" s="7"/>
    </row>
    <row r="133" spans="1:21" ht="3" customHeight="1"/>
    <row r="134" spans="1:21" ht="12.75" customHeight="1">
      <c r="A134" s="1" t="s">
        <v>44</v>
      </c>
      <c r="B134" s="1">
        <v>1</v>
      </c>
      <c r="C134" s="1">
        <v>0</v>
      </c>
      <c r="D134" s="5">
        <v>1290637</v>
      </c>
      <c r="E134" s="1" t="s">
        <v>40</v>
      </c>
      <c r="F134" s="16" t="s">
        <v>206</v>
      </c>
      <c r="G134" s="22" t="s">
        <v>207</v>
      </c>
      <c r="H134" s="23"/>
      <c r="I134" s="24">
        <v>36.015000000000001</v>
      </c>
      <c r="J134" s="1" t="s">
        <v>52</v>
      </c>
      <c r="K134" s="25">
        <v>0</v>
      </c>
      <c r="M134" s="26">
        <f>ROUND(I134*K134,0)</f>
        <v>0</v>
      </c>
      <c r="R134" s="27">
        <v>0</v>
      </c>
      <c r="S134" s="28">
        <f>ROUND(M134*R134,2)</f>
        <v>0</v>
      </c>
      <c r="T134" s="27">
        <v>1</v>
      </c>
      <c r="U134" s="28">
        <f>ROUND(M134*T134,2)</f>
        <v>0</v>
      </c>
    </row>
    <row r="135" spans="1:21" ht="3" customHeight="1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21" ht="15" customHeight="1">
      <c r="B136" s="15" t="s">
        <v>39</v>
      </c>
      <c r="C136" s="8"/>
      <c r="D136" s="8"/>
      <c r="E136" s="8"/>
      <c r="F136" s="17" t="s">
        <v>204</v>
      </c>
      <c r="G136" s="18" t="s">
        <v>205</v>
      </c>
      <c r="M136" s="20">
        <f>ROUND(SUBTOTAL(9,M133:M135),0)</f>
        <v>0</v>
      </c>
      <c r="O136" s="21">
        <f>ROUND(SUBTOTAL(9,O133:O135),3)</f>
        <v>0</v>
      </c>
      <c r="Q136" s="21">
        <f>ROUND(SUBTOTAL(9,Q133:Q135),3)</f>
        <v>0</v>
      </c>
      <c r="S136" s="1">
        <f>ROUND(SUBTOTAL(9,S133:S135),2)</f>
        <v>0</v>
      </c>
      <c r="U136" s="1">
        <f>ROUND(SUBTOTAL(9,U133:U135),2)</f>
        <v>0</v>
      </c>
    </row>
    <row r="137" spans="1:21" ht="12.75" customHeight="1"/>
    <row r="138" spans="1:21" ht="15" customHeight="1">
      <c r="A138" s="1" t="s">
        <v>17</v>
      </c>
      <c r="B138" s="6"/>
      <c r="C138" s="6"/>
      <c r="D138" s="6"/>
      <c r="E138" s="6"/>
      <c r="F138" s="13" t="s">
        <v>208</v>
      </c>
      <c r="G138" s="14" t="s">
        <v>209</v>
      </c>
      <c r="H138" s="6"/>
      <c r="I138" s="6"/>
      <c r="J138" s="6"/>
      <c r="K138" s="6"/>
      <c r="L138" s="6"/>
      <c r="M138" s="6"/>
      <c r="N138" s="7"/>
      <c r="O138" s="7"/>
      <c r="P138" s="7"/>
      <c r="Q138" s="7"/>
    </row>
    <row r="139" spans="1:21" ht="3" customHeight="1"/>
    <row r="140" spans="1:21" s="40" customFormat="1" ht="25.5" customHeight="1">
      <c r="A140" s="30" t="s">
        <v>44</v>
      </c>
      <c r="B140" s="30">
        <v>1</v>
      </c>
      <c r="C140" s="30">
        <v>0</v>
      </c>
      <c r="D140" s="31">
        <v>0</v>
      </c>
      <c r="E140" s="30" t="s">
        <v>40</v>
      </c>
      <c r="F140" s="32" t="s">
        <v>57</v>
      </c>
      <c r="G140" s="33" t="s">
        <v>210</v>
      </c>
      <c r="H140" s="41"/>
      <c r="I140" s="35">
        <v>14.79</v>
      </c>
      <c r="J140" s="30" t="s">
        <v>47</v>
      </c>
      <c r="K140" s="36">
        <v>0</v>
      </c>
      <c r="L140" s="30"/>
      <c r="M140" s="37">
        <f>ROUND(I140*K140,0)</f>
        <v>0</v>
      </c>
      <c r="N140" s="30"/>
      <c r="O140" s="30"/>
      <c r="P140" s="30"/>
      <c r="Q140" s="30"/>
      <c r="R140" s="38">
        <v>0</v>
      </c>
      <c r="S140" s="39">
        <f>ROUND(M140*R140,2)</f>
        <v>0</v>
      </c>
      <c r="T140" s="38">
        <v>1</v>
      </c>
      <c r="U140" s="39">
        <f>ROUND(M140*T140,2)</f>
        <v>0</v>
      </c>
    </row>
    <row r="141" spans="1:21" s="40" customFormat="1" ht="25.5" customHeight="1">
      <c r="A141" s="30" t="s">
        <v>44</v>
      </c>
      <c r="B141" s="30">
        <v>2</v>
      </c>
      <c r="C141" s="30">
        <v>0</v>
      </c>
      <c r="D141" s="31">
        <v>0</v>
      </c>
      <c r="E141" s="30" t="s">
        <v>40</v>
      </c>
      <c r="F141" s="32" t="s">
        <v>57</v>
      </c>
      <c r="G141" s="33" t="s">
        <v>211</v>
      </c>
      <c r="H141" s="34"/>
      <c r="I141" s="35">
        <v>39.021999999999998</v>
      </c>
      <c r="J141" s="30" t="s">
        <v>47</v>
      </c>
      <c r="K141" s="36">
        <v>0</v>
      </c>
      <c r="L141" s="30"/>
      <c r="M141" s="37">
        <f>ROUND(I141*K141,0)</f>
        <v>0</v>
      </c>
      <c r="N141" s="30"/>
      <c r="O141" s="30"/>
      <c r="P141" s="30"/>
      <c r="Q141" s="30"/>
      <c r="R141" s="38">
        <v>0</v>
      </c>
      <c r="S141" s="39">
        <f>ROUND(M141*R141,2)</f>
        <v>0</v>
      </c>
      <c r="T141" s="38">
        <v>1</v>
      </c>
      <c r="U141" s="39">
        <f>ROUND(M141*T141,2)</f>
        <v>0</v>
      </c>
    </row>
    <row r="142" spans="1:21" s="40" customFormat="1" ht="51" customHeight="1">
      <c r="A142" s="30" t="s">
        <v>44</v>
      </c>
      <c r="B142" s="30">
        <v>3</v>
      </c>
      <c r="C142" s="30">
        <v>0</v>
      </c>
      <c r="D142" s="31">
        <v>0</v>
      </c>
      <c r="E142" s="30" t="s">
        <v>40</v>
      </c>
      <c r="F142" s="32" t="s">
        <v>58</v>
      </c>
      <c r="G142" s="33" t="s">
        <v>213</v>
      </c>
      <c r="H142" s="34"/>
      <c r="I142" s="35">
        <v>1</v>
      </c>
      <c r="J142" s="30" t="s">
        <v>212</v>
      </c>
      <c r="K142" s="36">
        <v>0</v>
      </c>
      <c r="L142" s="30"/>
      <c r="M142" s="37">
        <f>ROUND(I142*K142,0)</f>
        <v>0</v>
      </c>
      <c r="N142" s="30"/>
      <c r="O142" s="30"/>
      <c r="P142" s="30"/>
      <c r="Q142" s="30"/>
      <c r="R142" s="38">
        <v>0</v>
      </c>
      <c r="S142" s="39">
        <f>ROUND(M142*R142,2)</f>
        <v>0</v>
      </c>
      <c r="T142" s="38">
        <v>1</v>
      </c>
      <c r="U142" s="39">
        <f>ROUND(M142*T142,2)</f>
        <v>0</v>
      </c>
    </row>
    <row r="143" spans="1:21" ht="3" customHeight="1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21" ht="15" customHeight="1">
      <c r="B144" s="15" t="s">
        <v>39</v>
      </c>
      <c r="C144" s="8"/>
      <c r="D144" s="8"/>
      <c r="E144" s="8"/>
      <c r="F144" s="17" t="s">
        <v>208</v>
      </c>
      <c r="G144" s="18" t="s">
        <v>209</v>
      </c>
      <c r="M144" s="20">
        <f>ROUND(SUBTOTAL(9,M139:M143),0)</f>
        <v>0</v>
      </c>
      <c r="O144" s="21">
        <f>ROUND(SUBTOTAL(9,O139:O143),3)</f>
        <v>0</v>
      </c>
      <c r="Q144" s="21">
        <f>ROUND(SUBTOTAL(9,Q139:Q143),3)</f>
        <v>0</v>
      </c>
      <c r="S144" s="1">
        <f>ROUND(SUBTOTAL(9,S139:S143),2)</f>
        <v>0</v>
      </c>
      <c r="U144" s="1">
        <f>ROUND(SUBTOTAL(9,U139:U143),2)</f>
        <v>0</v>
      </c>
    </row>
    <row r="145" spans="1:21" ht="12.75" customHeight="1"/>
    <row r="146" spans="1:21" ht="15" customHeight="1">
      <c r="A146" s="1" t="s">
        <v>17</v>
      </c>
      <c r="B146" s="6"/>
      <c r="C146" s="6"/>
      <c r="D146" s="6"/>
      <c r="E146" s="6"/>
      <c r="F146" s="13" t="s">
        <v>214</v>
      </c>
      <c r="G146" s="14" t="s">
        <v>215</v>
      </c>
      <c r="H146" s="6"/>
      <c r="I146" s="6"/>
      <c r="J146" s="6"/>
      <c r="K146" s="6"/>
      <c r="L146" s="6"/>
      <c r="M146" s="6"/>
      <c r="N146" s="7"/>
      <c r="O146" s="7"/>
      <c r="P146" s="7"/>
      <c r="Q146" s="7"/>
    </row>
    <row r="147" spans="1:21" ht="3" customHeight="1"/>
    <row r="148" spans="1:21" s="40" customFormat="1" ht="25.5" customHeight="1">
      <c r="A148" s="30" t="s">
        <v>44</v>
      </c>
      <c r="B148" s="30">
        <v>1</v>
      </c>
      <c r="C148" s="30">
        <v>0</v>
      </c>
      <c r="D148" s="31">
        <v>0</v>
      </c>
      <c r="E148" s="30" t="s">
        <v>40</v>
      </c>
      <c r="F148" s="32" t="s">
        <v>57</v>
      </c>
      <c r="G148" s="33" t="s">
        <v>216</v>
      </c>
      <c r="H148" s="41"/>
      <c r="I148" s="35">
        <v>42.188000000000002</v>
      </c>
      <c r="J148" s="30" t="s">
        <v>47</v>
      </c>
      <c r="K148" s="36">
        <v>0</v>
      </c>
      <c r="L148" s="30"/>
      <c r="M148" s="37">
        <f>ROUND(I148*K148,0)</f>
        <v>0</v>
      </c>
      <c r="N148" s="30"/>
      <c r="O148" s="30"/>
      <c r="P148" s="38">
        <v>5.0000000000000001E-3</v>
      </c>
      <c r="Q148" s="35">
        <f>ROUND(I148*P148,3)</f>
        <v>0.21099999999999999</v>
      </c>
      <c r="R148" s="38">
        <v>0</v>
      </c>
      <c r="S148" s="39">
        <f>ROUND(M148*R148,2)</f>
        <v>0</v>
      </c>
      <c r="T148" s="38">
        <v>1</v>
      </c>
      <c r="U148" s="39">
        <f>ROUND(M148*T148,2)</f>
        <v>0</v>
      </c>
    </row>
    <row r="149" spans="1:21" s="40" customFormat="1" ht="38.25" customHeight="1">
      <c r="A149" s="30" t="s">
        <v>44</v>
      </c>
      <c r="B149" s="30">
        <v>2</v>
      </c>
      <c r="C149" s="30">
        <v>0</v>
      </c>
      <c r="D149" s="31">
        <v>0</v>
      </c>
      <c r="E149" s="30" t="s">
        <v>40</v>
      </c>
      <c r="F149" s="32" t="s">
        <v>58</v>
      </c>
      <c r="G149" s="33" t="s">
        <v>217</v>
      </c>
      <c r="H149" s="34"/>
      <c r="I149" s="35">
        <v>71.965999999999994</v>
      </c>
      <c r="J149" s="30" t="s">
        <v>47</v>
      </c>
      <c r="K149" s="36">
        <v>0</v>
      </c>
      <c r="L149" s="30"/>
      <c r="M149" s="37">
        <f>ROUND(I149*K149,0)</f>
        <v>0</v>
      </c>
      <c r="N149" s="30"/>
      <c r="O149" s="30"/>
      <c r="P149" s="38">
        <v>5.0000000000000001E-3</v>
      </c>
      <c r="Q149" s="35">
        <f>ROUND(I149*P149,3)</f>
        <v>0.36</v>
      </c>
      <c r="R149" s="38">
        <v>0</v>
      </c>
      <c r="S149" s="39">
        <f>ROUND(M149*R149,2)</f>
        <v>0</v>
      </c>
      <c r="T149" s="38">
        <v>1</v>
      </c>
      <c r="U149" s="39">
        <f>ROUND(M149*T149,2)</f>
        <v>0</v>
      </c>
    </row>
    <row r="150" spans="1:21" s="40" customFormat="1" ht="25.5" customHeight="1">
      <c r="A150" s="30" t="s">
        <v>44</v>
      </c>
      <c r="B150" s="30">
        <v>3</v>
      </c>
      <c r="C150" s="30">
        <v>0</v>
      </c>
      <c r="D150" s="31">
        <v>7010045</v>
      </c>
      <c r="E150" s="30" t="s">
        <v>40</v>
      </c>
      <c r="F150" s="32" t="s">
        <v>218</v>
      </c>
      <c r="G150" s="33" t="s">
        <v>219</v>
      </c>
      <c r="H150" s="34"/>
      <c r="I150" s="35">
        <v>21.173999999999999</v>
      </c>
      <c r="J150" s="30" t="s">
        <v>47</v>
      </c>
      <c r="K150" s="36">
        <v>0</v>
      </c>
      <c r="L150" s="30"/>
      <c r="M150" s="37">
        <f>ROUND(I150*K150,0)</f>
        <v>0</v>
      </c>
      <c r="N150" s="30"/>
      <c r="O150" s="30"/>
      <c r="P150" s="38"/>
      <c r="Q150" s="35"/>
      <c r="R150" s="38">
        <v>0</v>
      </c>
      <c r="S150" s="39">
        <f>ROUND(M150*R150,2)</f>
        <v>0</v>
      </c>
      <c r="T150" s="38">
        <v>1</v>
      </c>
      <c r="U150" s="39">
        <f>ROUND(M150*T150,2)</f>
        <v>0</v>
      </c>
    </row>
    <row r="151" spans="1:21" s="40" customFormat="1" ht="12.75" customHeight="1">
      <c r="A151" s="30" t="s">
        <v>44</v>
      </c>
      <c r="B151" s="30">
        <v>4</v>
      </c>
      <c r="C151" s="30">
        <v>0</v>
      </c>
      <c r="D151" s="31">
        <v>7010050</v>
      </c>
      <c r="E151" s="30" t="s">
        <v>40</v>
      </c>
      <c r="F151" s="32" t="s">
        <v>220</v>
      </c>
      <c r="G151" s="33" t="s">
        <v>221</v>
      </c>
      <c r="H151" s="34"/>
      <c r="I151" s="35">
        <v>39.624000000000002</v>
      </c>
      <c r="J151" s="30" t="s">
        <v>47</v>
      </c>
      <c r="K151" s="36">
        <v>0</v>
      </c>
      <c r="L151" s="30"/>
      <c r="M151" s="37">
        <f>ROUND(I151*K151,0)</f>
        <v>0</v>
      </c>
      <c r="N151" s="38">
        <v>1.7000000000000001E-4</v>
      </c>
      <c r="O151" s="35">
        <f>ROUND(I151*N151,3)</f>
        <v>7.0000000000000001E-3</v>
      </c>
      <c r="P151" s="38"/>
      <c r="Q151" s="35"/>
      <c r="R151" s="38">
        <v>0</v>
      </c>
      <c r="S151" s="39">
        <f>ROUND(M151*R151,2)</f>
        <v>0</v>
      </c>
      <c r="T151" s="38">
        <v>1</v>
      </c>
      <c r="U151" s="39">
        <f>ROUND(M151*T151,2)</f>
        <v>0</v>
      </c>
    </row>
    <row r="152" spans="1:21" s="40" customFormat="1" ht="12.75" customHeight="1">
      <c r="A152" s="30" t="s">
        <v>97</v>
      </c>
      <c r="B152" s="30">
        <v>5</v>
      </c>
      <c r="C152" s="30">
        <v>0</v>
      </c>
      <c r="D152" s="31" t="s">
        <v>55</v>
      </c>
      <c r="E152" s="30" t="s">
        <v>40</v>
      </c>
      <c r="F152" s="32" t="s">
        <v>222</v>
      </c>
      <c r="G152" s="33" t="s">
        <v>223</v>
      </c>
      <c r="H152" s="34"/>
      <c r="I152" s="35">
        <v>2.4319999999999999</v>
      </c>
      <c r="J152" s="30" t="s">
        <v>146</v>
      </c>
      <c r="K152" s="36">
        <v>0</v>
      </c>
      <c r="L152" s="30"/>
      <c r="M152" s="37">
        <f>ROUND(I152*K152,0)</f>
        <v>0</v>
      </c>
      <c r="N152" s="38"/>
      <c r="O152" s="35"/>
      <c r="P152" s="38"/>
      <c r="Q152" s="35"/>
      <c r="R152" s="38">
        <v>0</v>
      </c>
      <c r="S152" s="39">
        <f>ROUND(M152*R152,2)</f>
        <v>0</v>
      </c>
      <c r="T152" s="38">
        <v>1</v>
      </c>
      <c r="U152" s="39">
        <f>ROUND(M152*T152,2)</f>
        <v>0</v>
      </c>
    </row>
    <row r="153" spans="1:21" s="40" customFormat="1" ht="38.25" customHeight="1">
      <c r="A153" s="30" t="s">
        <v>44</v>
      </c>
      <c r="B153" s="30">
        <v>6</v>
      </c>
      <c r="C153" s="30">
        <v>0</v>
      </c>
      <c r="D153" s="31">
        <v>7010061</v>
      </c>
      <c r="E153" s="30" t="s">
        <v>40</v>
      </c>
      <c r="F153" s="32" t="s">
        <v>224</v>
      </c>
      <c r="G153" s="33" t="s">
        <v>225</v>
      </c>
      <c r="H153" s="34"/>
      <c r="I153" s="35">
        <v>21.173999999999999</v>
      </c>
      <c r="J153" s="30" t="s">
        <v>47</v>
      </c>
      <c r="K153" s="36">
        <v>0</v>
      </c>
      <c r="L153" s="30"/>
      <c r="M153" s="37">
        <f>ROUND(I153*K153,0)</f>
        <v>0</v>
      </c>
      <c r="N153" s="38">
        <v>4.0000000000000002E-4</v>
      </c>
      <c r="O153" s="35">
        <f>ROUND(I153*N153,3)</f>
        <v>8.0000000000000002E-3</v>
      </c>
      <c r="P153" s="38"/>
      <c r="Q153" s="35"/>
      <c r="R153" s="38">
        <v>0</v>
      </c>
      <c r="S153" s="39">
        <f>ROUND(M153*R153,2)</f>
        <v>0</v>
      </c>
      <c r="T153" s="38">
        <v>1</v>
      </c>
      <c r="U153" s="39">
        <f>ROUND(M153*T153,2)</f>
        <v>0</v>
      </c>
    </row>
    <row r="154" spans="1:21" s="40" customFormat="1" ht="25.5" customHeight="1">
      <c r="A154" s="30" t="s">
        <v>44</v>
      </c>
      <c r="B154" s="30">
        <v>7</v>
      </c>
      <c r="C154" s="30">
        <v>0</v>
      </c>
      <c r="D154" s="31">
        <v>7010061</v>
      </c>
      <c r="E154" s="30" t="s">
        <v>40</v>
      </c>
      <c r="F154" s="32" t="s">
        <v>226</v>
      </c>
      <c r="G154" s="33" t="s">
        <v>227</v>
      </c>
      <c r="H154" s="34"/>
      <c r="I154" s="35">
        <v>42.347000000000001</v>
      </c>
      <c r="J154" s="30" t="s">
        <v>47</v>
      </c>
      <c r="K154" s="36">
        <v>0</v>
      </c>
      <c r="L154" s="30"/>
      <c r="M154" s="37">
        <f>ROUND(I154*K154,0)</f>
        <v>0</v>
      </c>
      <c r="N154" s="38">
        <v>4.0000000000000002E-4</v>
      </c>
      <c r="O154" s="35">
        <f>ROUND(I154*N154,3)</f>
        <v>1.7000000000000001E-2</v>
      </c>
      <c r="P154" s="38"/>
      <c r="Q154" s="35"/>
      <c r="R154" s="38">
        <v>0</v>
      </c>
      <c r="S154" s="39">
        <f>ROUND(M154*R154,2)</f>
        <v>0</v>
      </c>
      <c r="T154" s="38">
        <v>1</v>
      </c>
      <c r="U154" s="39">
        <f>ROUND(M154*T154,2)</f>
        <v>0</v>
      </c>
    </row>
    <row r="155" spans="1:21" s="40" customFormat="1" ht="38.25" customHeight="1">
      <c r="A155" s="30" t="s">
        <v>44</v>
      </c>
      <c r="B155" s="30">
        <v>8</v>
      </c>
      <c r="C155" s="30">
        <v>0</v>
      </c>
      <c r="D155" s="31">
        <v>7010062</v>
      </c>
      <c r="E155" s="30" t="s">
        <v>40</v>
      </c>
      <c r="F155" s="32" t="s">
        <v>228</v>
      </c>
      <c r="G155" s="33" t="s">
        <v>229</v>
      </c>
      <c r="H155" s="34"/>
      <c r="I155" s="35">
        <v>39.624000000000002</v>
      </c>
      <c r="J155" s="30" t="s">
        <v>47</v>
      </c>
      <c r="K155" s="36">
        <v>0</v>
      </c>
      <c r="L155" s="30"/>
      <c r="M155" s="37">
        <f>ROUND(I155*K155,0)</f>
        <v>0</v>
      </c>
      <c r="N155" s="38">
        <v>5.6999999999999998E-4</v>
      </c>
      <c r="O155" s="35">
        <f>ROUND(I155*N155,3)</f>
        <v>2.3E-2</v>
      </c>
      <c r="P155" s="38"/>
      <c r="Q155" s="35"/>
      <c r="R155" s="38">
        <v>0</v>
      </c>
      <c r="S155" s="39">
        <f>ROUND(M155*R155,2)</f>
        <v>0</v>
      </c>
      <c r="T155" s="38">
        <v>1</v>
      </c>
      <c r="U155" s="39">
        <f>ROUND(M155*T155,2)</f>
        <v>0</v>
      </c>
    </row>
    <row r="156" spans="1:21" s="40" customFormat="1" ht="25.5" customHeight="1">
      <c r="A156" s="30" t="s">
        <v>44</v>
      </c>
      <c r="B156" s="30">
        <v>9</v>
      </c>
      <c r="C156" s="30">
        <v>0</v>
      </c>
      <c r="D156" s="31">
        <v>7010062</v>
      </c>
      <c r="E156" s="30" t="s">
        <v>40</v>
      </c>
      <c r="F156" s="32" t="s">
        <v>230</v>
      </c>
      <c r="G156" s="33" t="s">
        <v>231</v>
      </c>
      <c r="H156" s="34"/>
      <c r="I156" s="35">
        <v>79.248999999999995</v>
      </c>
      <c r="J156" s="30" t="s">
        <v>47</v>
      </c>
      <c r="K156" s="36">
        <v>0</v>
      </c>
      <c r="L156" s="30"/>
      <c r="M156" s="37">
        <f>ROUND(I156*K156,0)</f>
        <v>0</v>
      </c>
      <c r="N156" s="38">
        <v>5.6999999999999998E-4</v>
      </c>
      <c r="O156" s="35">
        <f>ROUND(I156*N156,3)</f>
        <v>4.4999999999999998E-2</v>
      </c>
      <c r="P156" s="38"/>
      <c r="Q156" s="35"/>
      <c r="R156" s="38">
        <v>0</v>
      </c>
      <c r="S156" s="39">
        <f>ROUND(M156*R156,2)</f>
        <v>0</v>
      </c>
      <c r="T156" s="38">
        <v>1</v>
      </c>
      <c r="U156" s="39">
        <f>ROUND(M156*T156,2)</f>
        <v>0</v>
      </c>
    </row>
    <row r="157" spans="1:21" s="40" customFormat="1" ht="12.75" customHeight="1">
      <c r="A157" s="30" t="s">
        <v>97</v>
      </c>
      <c r="B157" s="30">
        <v>10</v>
      </c>
      <c r="C157" s="30">
        <v>0</v>
      </c>
      <c r="D157" s="31" t="s">
        <v>55</v>
      </c>
      <c r="E157" s="30" t="s">
        <v>40</v>
      </c>
      <c r="F157" s="32" t="s">
        <v>232</v>
      </c>
      <c r="G157" s="33" t="s">
        <v>233</v>
      </c>
      <c r="H157" s="34"/>
      <c r="I157" s="35">
        <v>215.696</v>
      </c>
      <c r="J157" s="30" t="s">
        <v>47</v>
      </c>
      <c r="K157" s="36">
        <v>0</v>
      </c>
      <c r="L157" s="30"/>
      <c r="M157" s="37">
        <f>ROUND(I157*K157,0)</f>
        <v>0</v>
      </c>
      <c r="N157" s="38"/>
      <c r="O157" s="35"/>
      <c r="P157" s="38"/>
      <c r="Q157" s="35"/>
      <c r="R157" s="38">
        <v>0</v>
      </c>
      <c r="S157" s="39">
        <f>ROUND(M157*R157,2)</f>
        <v>0</v>
      </c>
      <c r="T157" s="38">
        <v>1</v>
      </c>
      <c r="U157" s="39">
        <f>ROUND(M157*T157,2)</f>
        <v>0</v>
      </c>
    </row>
    <row r="158" spans="1:21" s="40" customFormat="1" ht="51" customHeight="1">
      <c r="A158" s="30" t="s">
        <v>44</v>
      </c>
      <c r="B158" s="30">
        <v>11</v>
      </c>
      <c r="C158" s="30">
        <v>0</v>
      </c>
      <c r="D158" s="31">
        <v>7040097</v>
      </c>
      <c r="E158" s="30" t="s">
        <v>40</v>
      </c>
      <c r="F158" s="32" t="s">
        <v>234</v>
      </c>
      <c r="G158" s="33" t="s">
        <v>235</v>
      </c>
      <c r="H158" s="34"/>
      <c r="I158" s="35">
        <v>268</v>
      </c>
      <c r="J158" s="30" t="s">
        <v>56</v>
      </c>
      <c r="K158" s="36">
        <v>0</v>
      </c>
      <c r="L158" s="30"/>
      <c r="M158" s="37">
        <f>ROUND(I158*K158,0)</f>
        <v>0</v>
      </c>
      <c r="N158" s="38"/>
      <c r="O158" s="35"/>
      <c r="P158" s="38"/>
      <c r="Q158" s="35"/>
      <c r="R158" s="38">
        <v>0</v>
      </c>
      <c r="S158" s="39">
        <f>ROUND(M158*R158,2)</f>
        <v>0</v>
      </c>
      <c r="T158" s="38">
        <v>1</v>
      </c>
      <c r="U158" s="39">
        <f>ROUND(M158*T158,2)</f>
        <v>0</v>
      </c>
    </row>
    <row r="159" spans="1:21" s="40" customFormat="1" ht="51" customHeight="1">
      <c r="A159" s="30" t="s">
        <v>44</v>
      </c>
      <c r="B159" s="30">
        <v>12</v>
      </c>
      <c r="C159" s="30">
        <v>0</v>
      </c>
      <c r="D159" s="31">
        <v>7040097</v>
      </c>
      <c r="E159" s="30" t="s">
        <v>40</v>
      </c>
      <c r="F159" s="32" t="s">
        <v>234</v>
      </c>
      <c r="G159" s="33" t="s">
        <v>236</v>
      </c>
      <c r="H159" s="34"/>
      <c r="I159" s="35">
        <v>268</v>
      </c>
      <c r="J159" s="30" t="s">
        <v>56</v>
      </c>
      <c r="K159" s="36">
        <v>0</v>
      </c>
      <c r="L159" s="30"/>
      <c r="M159" s="37">
        <f>ROUND(I159*K159,0)</f>
        <v>0</v>
      </c>
      <c r="N159" s="38"/>
      <c r="O159" s="35"/>
      <c r="P159" s="38"/>
      <c r="Q159" s="35"/>
      <c r="R159" s="38">
        <v>0</v>
      </c>
      <c r="S159" s="39">
        <f>ROUND(M159*R159,2)</f>
        <v>0</v>
      </c>
      <c r="T159" s="38">
        <v>1</v>
      </c>
      <c r="U159" s="39">
        <f>ROUND(M159*T159,2)</f>
        <v>0</v>
      </c>
    </row>
    <row r="160" spans="1:21" s="40" customFormat="1" ht="25.5" customHeight="1">
      <c r="A160" s="30" t="s">
        <v>44</v>
      </c>
      <c r="B160" s="30">
        <v>13</v>
      </c>
      <c r="C160" s="30">
        <v>0</v>
      </c>
      <c r="D160" s="31">
        <v>7010076</v>
      </c>
      <c r="E160" s="30" t="s">
        <v>40</v>
      </c>
      <c r="F160" s="32" t="s">
        <v>237</v>
      </c>
      <c r="G160" s="33" t="s">
        <v>238</v>
      </c>
      <c r="H160" s="34"/>
      <c r="I160" s="35">
        <v>13.956</v>
      </c>
      <c r="J160" s="30" t="s">
        <v>47</v>
      </c>
      <c r="K160" s="36">
        <v>0</v>
      </c>
      <c r="L160" s="30"/>
      <c r="M160" s="37">
        <f>ROUND(I160*K160,0)</f>
        <v>0</v>
      </c>
      <c r="N160" s="38"/>
      <c r="O160" s="35"/>
      <c r="P160" s="38"/>
      <c r="Q160" s="35"/>
      <c r="R160" s="38">
        <v>0</v>
      </c>
      <c r="S160" s="39">
        <f>ROUND(M160*R160,2)</f>
        <v>0</v>
      </c>
      <c r="T160" s="38">
        <v>1</v>
      </c>
      <c r="U160" s="39">
        <f>ROUND(M160*T160,2)</f>
        <v>0</v>
      </c>
    </row>
    <row r="161" spans="1:21" s="40" customFormat="1" ht="12.75" customHeight="1">
      <c r="A161" s="30" t="s">
        <v>97</v>
      </c>
      <c r="B161" s="30">
        <v>14</v>
      </c>
      <c r="C161" s="30">
        <v>0</v>
      </c>
      <c r="D161" s="31" t="s">
        <v>55</v>
      </c>
      <c r="E161" s="30" t="s">
        <v>40</v>
      </c>
      <c r="F161" s="32" t="s">
        <v>239</v>
      </c>
      <c r="G161" s="33" t="s">
        <v>240</v>
      </c>
      <c r="H161" s="34"/>
      <c r="I161" s="35">
        <v>14.654</v>
      </c>
      <c r="J161" s="30" t="s">
        <v>47</v>
      </c>
      <c r="K161" s="36">
        <v>0</v>
      </c>
      <c r="L161" s="30"/>
      <c r="M161" s="37">
        <f>ROUND(I161*K161,0)</f>
        <v>0</v>
      </c>
      <c r="N161" s="38"/>
      <c r="O161" s="35"/>
      <c r="P161" s="38"/>
      <c r="Q161" s="35"/>
      <c r="R161" s="38">
        <v>0</v>
      </c>
      <c r="S161" s="39">
        <f>ROUND(M161*R161,2)</f>
        <v>0</v>
      </c>
      <c r="T161" s="38">
        <v>1</v>
      </c>
      <c r="U161" s="39">
        <f>ROUND(M161*T161,2)</f>
        <v>0</v>
      </c>
    </row>
    <row r="162" spans="1:21" ht="3" customHeight="1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1:21" ht="15" customHeight="1">
      <c r="B163" s="15" t="s">
        <v>39</v>
      </c>
      <c r="C163" s="8"/>
      <c r="D163" s="8"/>
      <c r="E163" s="8"/>
      <c r="F163" s="17" t="s">
        <v>214</v>
      </c>
      <c r="G163" s="18" t="s">
        <v>215</v>
      </c>
      <c r="M163" s="20">
        <f>ROUND(SUBTOTAL(9,M147:M162),0)</f>
        <v>0</v>
      </c>
      <c r="O163" s="21">
        <f>ROUND(SUBTOTAL(9,O147:O162),3)</f>
        <v>0.1</v>
      </c>
      <c r="Q163" s="21">
        <f>ROUND(SUBTOTAL(9,Q147:Q162),3)</f>
        <v>0.57099999999999995</v>
      </c>
      <c r="S163" s="1">
        <f>ROUND(SUBTOTAL(9,S147:S162),2)</f>
        <v>0</v>
      </c>
      <c r="U163" s="1">
        <f>ROUND(SUBTOTAL(9,U147:U162),2)</f>
        <v>0</v>
      </c>
    </row>
    <row r="164" spans="1:21" ht="12.75" customHeight="1"/>
    <row r="165" spans="1:21" ht="15" customHeight="1">
      <c r="A165" s="1" t="s">
        <v>17</v>
      </c>
      <c r="B165" s="6"/>
      <c r="C165" s="6"/>
      <c r="D165" s="6"/>
      <c r="E165" s="6"/>
      <c r="F165" s="13" t="s">
        <v>241</v>
      </c>
      <c r="G165" s="14" t="s">
        <v>242</v>
      </c>
      <c r="H165" s="6"/>
      <c r="I165" s="6"/>
      <c r="J165" s="6"/>
      <c r="K165" s="6"/>
      <c r="L165" s="6"/>
      <c r="M165" s="6"/>
      <c r="N165" s="7"/>
      <c r="O165" s="7"/>
      <c r="P165" s="7"/>
      <c r="Q165" s="7"/>
    </row>
    <row r="166" spans="1:21" ht="3" customHeight="1"/>
    <row r="167" spans="1:21" ht="12.75" customHeight="1">
      <c r="A167" s="1" t="s">
        <v>44</v>
      </c>
      <c r="B167" s="1">
        <v>1</v>
      </c>
      <c r="C167" s="1">
        <v>0</v>
      </c>
      <c r="D167" s="5">
        <v>0</v>
      </c>
      <c r="E167" s="1" t="s">
        <v>40</v>
      </c>
      <c r="F167" s="16" t="s">
        <v>55</v>
      </c>
      <c r="G167" s="22" t="s">
        <v>243</v>
      </c>
      <c r="H167" s="23"/>
      <c r="I167" s="24">
        <v>1</v>
      </c>
      <c r="J167" s="1" t="s">
        <v>212</v>
      </c>
      <c r="K167" s="25">
        <v>0</v>
      </c>
      <c r="M167" s="26">
        <f>ROUND(I167*K167,0)</f>
        <v>0</v>
      </c>
      <c r="R167" s="27">
        <v>0</v>
      </c>
      <c r="S167" s="28">
        <f>ROUND(M167*R167,2)</f>
        <v>0</v>
      </c>
      <c r="T167" s="27">
        <v>1</v>
      </c>
      <c r="U167" s="28">
        <f>ROUND(M167*T167,2)</f>
        <v>0</v>
      </c>
    </row>
    <row r="168" spans="1:21" ht="3" customHeight="1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</row>
    <row r="169" spans="1:21" ht="15" customHeight="1">
      <c r="B169" s="15" t="s">
        <v>39</v>
      </c>
      <c r="C169" s="8"/>
      <c r="D169" s="8"/>
      <c r="E169" s="8"/>
      <c r="F169" s="17" t="s">
        <v>241</v>
      </c>
      <c r="G169" s="18" t="s">
        <v>242</v>
      </c>
      <c r="M169" s="20">
        <f>ROUND(SUBTOTAL(9,M166:M168),0)</f>
        <v>0</v>
      </c>
      <c r="O169" s="21">
        <f>ROUND(SUBTOTAL(9,O166:O168),3)</f>
        <v>0</v>
      </c>
      <c r="Q169" s="21">
        <f>ROUND(SUBTOTAL(9,Q166:Q168),3)</f>
        <v>0</v>
      </c>
      <c r="S169" s="1">
        <f>ROUND(SUBTOTAL(9,S166:S168),2)</f>
        <v>0</v>
      </c>
      <c r="U169" s="1">
        <f>ROUND(SUBTOTAL(9,U166:U168),2)</f>
        <v>0</v>
      </c>
    </row>
    <row r="170" spans="1:21" ht="12.75" customHeight="1"/>
    <row r="171" spans="1:21" ht="15" customHeight="1">
      <c r="A171" s="1" t="s">
        <v>17</v>
      </c>
      <c r="B171" s="6"/>
      <c r="C171" s="6"/>
      <c r="D171" s="6"/>
      <c r="E171" s="6"/>
      <c r="F171" s="13" t="s">
        <v>244</v>
      </c>
      <c r="G171" s="14" t="s">
        <v>245</v>
      </c>
      <c r="H171" s="6"/>
      <c r="I171" s="6"/>
      <c r="J171" s="6"/>
      <c r="K171" s="6"/>
      <c r="L171" s="6"/>
      <c r="M171" s="6"/>
      <c r="N171" s="7"/>
      <c r="O171" s="7"/>
      <c r="P171" s="7"/>
      <c r="Q171" s="7"/>
    </row>
    <row r="172" spans="1:21" ht="3" customHeight="1"/>
    <row r="173" spans="1:21" s="40" customFormat="1" ht="51" customHeight="1">
      <c r="A173" s="30" t="s">
        <v>44</v>
      </c>
      <c r="B173" s="30">
        <v>1</v>
      </c>
      <c r="C173" s="30">
        <v>0</v>
      </c>
      <c r="D173" s="31">
        <v>7431032</v>
      </c>
      <c r="E173" s="30" t="s">
        <v>40</v>
      </c>
      <c r="F173" s="32" t="s">
        <v>246</v>
      </c>
      <c r="G173" s="33" t="s">
        <v>247</v>
      </c>
      <c r="H173" s="41"/>
      <c r="I173" s="35">
        <v>700</v>
      </c>
      <c r="J173" s="30" t="s">
        <v>146</v>
      </c>
      <c r="K173" s="36">
        <v>0</v>
      </c>
      <c r="L173" s="30"/>
      <c r="M173" s="37">
        <f>ROUND(I173*K173,0)</f>
        <v>0</v>
      </c>
      <c r="N173" s="38">
        <v>5.0000000000000002E-5</v>
      </c>
      <c r="O173" s="35">
        <f>ROUND(I173*N173,3)</f>
        <v>3.5000000000000003E-2</v>
      </c>
      <c r="P173" s="38">
        <v>1E-3</v>
      </c>
      <c r="Q173" s="35">
        <f>ROUND(I173*P173,3)</f>
        <v>0.7</v>
      </c>
      <c r="R173" s="38">
        <v>0</v>
      </c>
      <c r="S173" s="39">
        <f>ROUND(M173*R173,2)</f>
        <v>0</v>
      </c>
      <c r="T173" s="38">
        <v>1</v>
      </c>
      <c r="U173" s="39">
        <f>ROUND(M173*T173,2)</f>
        <v>0</v>
      </c>
    </row>
    <row r="174" spans="1:21" s="40" customFormat="1" ht="38.25" customHeight="1">
      <c r="A174" s="30" t="s">
        <v>44</v>
      </c>
      <c r="B174" s="30">
        <v>2</v>
      </c>
      <c r="C174" s="30">
        <v>0</v>
      </c>
      <c r="D174" s="31">
        <v>7430115</v>
      </c>
      <c r="E174" s="30" t="s">
        <v>40</v>
      </c>
      <c r="F174" s="32" t="s">
        <v>248</v>
      </c>
      <c r="G174" s="33" t="s">
        <v>249</v>
      </c>
      <c r="H174" s="34"/>
      <c r="I174" s="35">
        <v>700</v>
      </c>
      <c r="J174" s="30" t="s">
        <v>146</v>
      </c>
      <c r="K174" s="36">
        <v>0</v>
      </c>
      <c r="L174" s="30"/>
      <c r="M174" s="37">
        <f>ROUND(I174*K174,0)</f>
        <v>0</v>
      </c>
      <c r="N174" s="38">
        <v>5.0000000000000002E-5</v>
      </c>
      <c r="O174" s="35">
        <f>ROUND(I174*N174,3)</f>
        <v>3.5000000000000003E-2</v>
      </c>
      <c r="P174" s="38"/>
      <c r="Q174" s="35"/>
      <c r="R174" s="38">
        <v>0</v>
      </c>
      <c r="S174" s="39">
        <f>ROUND(M174*R174,2)</f>
        <v>0</v>
      </c>
      <c r="T174" s="38">
        <v>1</v>
      </c>
      <c r="U174" s="39">
        <f>ROUND(M174*T174,2)</f>
        <v>0</v>
      </c>
    </row>
    <row r="175" spans="1:21" s="40" customFormat="1" ht="25.5" customHeight="1">
      <c r="A175" s="30" t="s">
        <v>44</v>
      </c>
      <c r="B175" s="30">
        <v>3</v>
      </c>
      <c r="C175" s="30">
        <v>0</v>
      </c>
      <c r="D175" s="31">
        <v>7430426</v>
      </c>
      <c r="E175" s="30" t="s">
        <v>40</v>
      </c>
      <c r="F175" s="32" t="s">
        <v>250</v>
      </c>
      <c r="G175" s="33" t="s">
        <v>251</v>
      </c>
      <c r="H175" s="34"/>
      <c r="I175" s="35">
        <v>101.595</v>
      </c>
      <c r="J175" s="30" t="s">
        <v>146</v>
      </c>
      <c r="K175" s="36">
        <v>0</v>
      </c>
      <c r="L175" s="30"/>
      <c r="M175" s="37">
        <f>ROUND(I175*K175,0)</f>
        <v>0</v>
      </c>
      <c r="N175" s="38">
        <v>5.0000000000000002E-5</v>
      </c>
      <c r="O175" s="35">
        <f>ROUND(I175*N175,3)</f>
        <v>5.0000000000000001E-3</v>
      </c>
      <c r="P175" s="38"/>
      <c r="Q175" s="35"/>
      <c r="R175" s="38">
        <v>0</v>
      </c>
      <c r="S175" s="39">
        <f>ROUND(M175*R175,2)</f>
        <v>0</v>
      </c>
      <c r="T175" s="38">
        <v>1</v>
      </c>
      <c r="U175" s="39">
        <f>ROUND(M175*T175,2)</f>
        <v>0</v>
      </c>
    </row>
    <row r="176" spans="1:21" s="40" customFormat="1" ht="38.25" customHeight="1">
      <c r="A176" s="30" t="s">
        <v>97</v>
      </c>
      <c r="B176" s="30">
        <v>4</v>
      </c>
      <c r="C176" s="30">
        <v>0</v>
      </c>
      <c r="D176" s="31" t="s">
        <v>55</v>
      </c>
      <c r="E176" s="30" t="s">
        <v>40</v>
      </c>
      <c r="F176" s="32" t="s">
        <v>252</v>
      </c>
      <c r="G176" s="33" t="s">
        <v>253</v>
      </c>
      <c r="H176" s="34"/>
      <c r="I176" s="35">
        <v>700</v>
      </c>
      <c r="J176" s="30" t="s">
        <v>146</v>
      </c>
      <c r="K176" s="36">
        <v>0</v>
      </c>
      <c r="L176" s="30"/>
      <c r="M176" s="37">
        <f>ROUND(I176*K176,0)</f>
        <v>0</v>
      </c>
      <c r="N176" s="38"/>
      <c r="O176" s="35"/>
      <c r="P176" s="38"/>
      <c r="Q176" s="35"/>
      <c r="R176" s="38">
        <v>0</v>
      </c>
      <c r="S176" s="39">
        <f>ROUND(M176*R176,2)</f>
        <v>0</v>
      </c>
      <c r="T176" s="38">
        <v>1</v>
      </c>
      <c r="U176" s="39">
        <f>ROUND(M176*T176,2)</f>
        <v>0</v>
      </c>
    </row>
    <row r="177" spans="1:21" s="40" customFormat="1" ht="25.5" customHeight="1">
      <c r="A177" s="30" t="s">
        <v>97</v>
      </c>
      <c r="B177" s="30">
        <v>5</v>
      </c>
      <c r="C177" s="30">
        <v>0</v>
      </c>
      <c r="D177" s="31" t="s">
        <v>55</v>
      </c>
      <c r="E177" s="30" t="s">
        <v>40</v>
      </c>
      <c r="F177" s="32" t="s">
        <v>254</v>
      </c>
      <c r="G177" s="33" t="s">
        <v>255</v>
      </c>
      <c r="H177" s="34"/>
      <c r="I177" s="35">
        <v>101.595</v>
      </c>
      <c r="J177" s="30" t="s">
        <v>146</v>
      </c>
      <c r="K177" s="36">
        <v>0</v>
      </c>
      <c r="L177" s="30"/>
      <c r="M177" s="37">
        <f>ROUND(I177*K177,0)</f>
        <v>0</v>
      </c>
      <c r="N177" s="38"/>
      <c r="O177" s="35"/>
      <c r="P177" s="38"/>
      <c r="Q177" s="35"/>
      <c r="R177" s="38">
        <v>0</v>
      </c>
      <c r="S177" s="39">
        <f>ROUND(M177*R177,2)</f>
        <v>0</v>
      </c>
      <c r="T177" s="38">
        <v>1</v>
      </c>
      <c r="U177" s="39">
        <f>ROUND(M177*T177,2)</f>
        <v>0</v>
      </c>
    </row>
    <row r="178" spans="1:21" ht="3" customHeight="1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</row>
    <row r="179" spans="1:21" ht="15" customHeight="1">
      <c r="B179" s="15" t="s">
        <v>39</v>
      </c>
      <c r="C179" s="8"/>
      <c r="D179" s="8"/>
      <c r="E179" s="8"/>
      <c r="F179" s="17" t="s">
        <v>244</v>
      </c>
      <c r="G179" s="18" t="s">
        <v>245</v>
      </c>
      <c r="M179" s="20">
        <f>ROUND(SUBTOTAL(9,M172:M178),0)</f>
        <v>0</v>
      </c>
      <c r="O179" s="21">
        <f>ROUND(SUBTOTAL(9,O172:O178),3)</f>
        <v>7.4999999999999997E-2</v>
      </c>
      <c r="Q179" s="21">
        <f>ROUND(SUBTOTAL(9,Q172:Q178),3)</f>
        <v>0.7</v>
      </c>
      <c r="S179" s="1">
        <f>ROUND(SUBTOTAL(9,S172:S178),2)</f>
        <v>0</v>
      </c>
      <c r="U179" s="1">
        <f>ROUND(SUBTOTAL(9,U172:U178),2)</f>
        <v>0</v>
      </c>
    </row>
    <row r="180" spans="1:21" ht="12.75" customHeight="1"/>
    <row r="181" spans="1:21" ht="15" customHeight="1">
      <c r="A181" s="1" t="s">
        <v>17</v>
      </c>
      <c r="B181" s="6"/>
      <c r="C181" s="6"/>
      <c r="D181" s="6"/>
      <c r="E181" s="6"/>
      <c r="F181" s="13" t="s">
        <v>256</v>
      </c>
      <c r="G181" s="14" t="s">
        <v>257</v>
      </c>
      <c r="H181" s="6"/>
      <c r="I181" s="6"/>
      <c r="J181" s="6"/>
      <c r="K181" s="6"/>
      <c r="L181" s="6"/>
      <c r="M181" s="6"/>
      <c r="N181" s="7"/>
      <c r="O181" s="7"/>
      <c r="P181" s="7"/>
      <c r="Q181" s="7"/>
    </row>
    <row r="182" spans="1:21" ht="3" customHeight="1"/>
    <row r="183" spans="1:21" s="40" customFormat="1" ht="51" customHeight="1">
      <c r="A183" s="30" t="s">
        <v>44</v>
      </c>
      <c r="B183" s="30">
        <v>1</v>
      </c>
      <c r="C183" s="30">
        <v>0</v>
      </c>
      <c r="D183" s="31">
        <v>7730344</v>
      </c>
      <c r="E183" s="30" t="s">
        <v>40</v>
      </c>
      <c r="F183" s="32" t="s">
        <v>258</v>
      </c>
      <c r="G183" s="33" t="s">
        <v>259</v>
      </c>
      <c r="H183" s="41"/>
      <c r="I183" s="35">
        <v>27.52</v>
      </c>
      <c r="J183" s="30" t="s">
        <v>47</v>
      </c>
      <c r="K183" s="36">
        <v>0</v>
      </c>
      <c r="L183" s="30"/>
      <c r="M183" s="37">
        <f>ROUND(I183*K183,0)</f>
        <v>0</v>
      </c>
      <c r="N183" s="38">
        <v>3.1E-4</v>
      </c>
      <c r="O183" s="35">
        <f>ROUND(I183*N183,3)</f>
        <v>8.9999999999999993E-3</v>
      </c>
      <c r="P183" s="30"/>
      <c r="Q183" s="30"/>
      <c r="R183" s="38">
        <v>0</v>
      </c>
      <c r="S183" s="39">
        <f>ROUND(M183*R183,2)</f>
        <v>0</v>
      </c>
      <c r="T183" s="38">
        <v>1</v>
      </c>
      <c r="U183" s="39">
        <f>ROUND(M183*T183,2)</f>
        <v>0</v>
      </c>
    </row>
    <row r="184" spans="1:21" s="40" customFormat="1" ht="12.75" customHeight="1">
      <c r="A184" s="30" t="s">
        <v>262</v>
      </c>
      <c r="B184" s="30"/>
      <c r="C184" s="30"/>
      <c r="D184" s="31"/>
      <c r="E184" s="30"/>
      <c r="F184" s="32" t="s">
        <v>260</v>
      </c>
      <c r="G184" s="33" t="s">
        <v>261</v>
      </c>
      <c r="H184" s="42"/>
      <c r="I184" s="42"/>
      <c r="J184" s="42"/>
      <c r="K184" s="36"/>
      <c r="L184" s="30"/>
      <c r="M184" s="37"/>
      <c r="N184" s="38"/>
      <c r="O184" s="35"/>
      <c r="P184" s="30"/>
      <c r="Q184" s="30"/>
      <c r="R184" s="38"/>
      <c r="S184" s="39"/>
      <c r="T184" s="38"/>
      <c r="U184" s="39"/>
    </row>
    <row r="185" spans="1:21" s="40" customFormat="1" ht="38.25" customHeight="1">
      <c r="A185" s="30" t="s">
        <v>44</v>
      </c>
      <c r="B185" s="30">
        <v>2</v>
      </c>
      <c r="C185" s="30">
        <v>0</v>
      </c>
      <c r="D185" s="31">
        <v>7730347</v>
      </c>
      <c r="E185" s="30" t="s">
        <v>40</v>
      </c>
      <c r="F185" s="32" t="s">
        <v>263</v>
      </c>
      <c r="G185" s="33" t="s">
        <v>264</v>
      </c>
      <c r="H185" s="34"/>
      <c r="I185" s="43">
        <v>27.52</v>
      </c>
      <c r="J185" s="40" t="s">
        <v>47</v>
      </c>
      <c r="K185" s="36">
        <v>0</v>
      </c>
      <c r="L185" s="30"/>
      <c r="M185" s="37">
        <f>ROUND(I185*K185,0)</f>
        <v>0</v>
      </c>
      <c r="N185" s="38">
        <v>8.0000000000000007E-5</v>
      </c>
      <c r="O185" s="35">
        <f>ROUND(I185*N185,3)</f>
        <v>2E-3</v>
      </c>
      <c r="P185" s="30"/>
      <c r="Q185" s="30"/>
      <c r="R185" s="38">
        <v>0</v>
      </c>
      <c r="S185" s="39">
        <f>ROUND(M185*R185,2)</f>
        <v>0</v>
      </c>
      <c r="T185" s="38">
        <v>1</v>
      </c>
      <c r="U185" s="39">
        <f>ROUND(M185*T185,2)</f>
        <v>0</v>
      </c>
    </row>
    <row r="186" spans="1:21" s="40" customFormat="1" ht="12.75" customHeight="1">
      <c r="A186" s="30" t="s">
        <v>262</v>
      </c>
      <c r="B186" s="30"/>
      <c r="C186" s="30"/>
      <c r="D186" s="31"/>
      <c r="E186" s="30"/>
      <c r="F186" s="32" t="s">
        <v>260</v>
      </c>
      <c r="G186" s="33" t="s">
        <v>265</v>
      </c>
      <c r="H186" s="42"/>
      <c r="I186" s="42"/>
      <c r="J186" s="42"/>
      <c r="K186" s="36"/>
      <c r="L186" s="30"/>
      <c r="M186" s="37"/>
      <c r="N186" s="38"/>
      <c r="O186" s="35"/>
      <c r="P186" s="30"/>
      <c r="Q186" s="30"/>
      <c r="R186" s="38"/>
      <c r="S186" s="39"/>
      <c r="T186" s="38"/>
      <c r="U186" s="39"/>
    </row>
    <row r="187" spans="1:21" s="40" customFormat="1" ht="25.5" customHeight="1">
      <c r="A187" s="30" t="s">
        <v>44</v>
      </c>
      <c r="B187" s="30">
        <v>3</v>
      </c>
      <c r="C187" s="30">
        <v>0</v>
      </c>
      <c r="D187" s="31">
        <v>0</v>
      </c>
      <c r="E187" s="30" t="s">
        <v>40</v>
      </c>
      <c r="F187" s="32" t="s">
        <v>57</v>
      </c>
      <c r="G187" s="33" t="s">
        <v>266</v>
      </c>
      <c r="H187" s="34"/>
      <c r="I187" s="43">
        <v>10.725</v>
      </c>
      <c r="J187" s="40" t="s">
        <v>47</v>
      </c>
      <c r="K187" s="36">
        <v>0</v>
      </c>
      <c r="L187" s="30"/>
      <c r="M187" s="37">
        <f>ROUND(I187*K187,0)</f>
        <v>0</v>
      </c>
      <c r="N187" s="38"/>
      <c r="O187" s="35"/>
      <c r="P187" s="30"/>
      <c r="Q187" s="30"/>
      <c r="R187" s="38">
        <v>0</v>
      </c>
      <c r="S187" s="39">
        <f>ROUND(M187*R187,2)</f>
        <v>0</v>
      </c>
      <c r="T187" s="38">
        <v>1</v>
      </c>
      <c r="U187" s="39">
        <f>ROUND(M187*T187,2)</f>
        <v>0</v>
      </c>
    </row>
    <row r="188" spans="1:21" s="40" customFormat="1" ht="38.25" customHeight="1">
      <c r="A188" s="30" t="s">
        <v>44</v>
      </c>
      <c r="B188" s="30">
        <v>4</v>
      </c>
      <c r="C188" s="30">
        <v>0</v>
      </c>
      <c r="D188" s="31">
        <v>0</v>
      </c>
      <c r="E188" s="30" t="s">
        <v>40</v>
      </c>
      <c r="F188" s="32" t="s">
        <v>57</v>
      </c>
      <c r="G188" s="33" t="s">
        <v>267</v>
      </c>
      <c r="H188" s="34"/>
      <c r="I188" s="43">
        <v>1.46</v>
      </c>
      <c r="J188" s="40" t="s">
        <v>47</v>
      </c>
      <c r="K188" s="36">
        <v>0</v>
      </c>
      <c r="L188" s="30"/>
      <c r="M188" s="37">
        <f>ROUND(I188*K188,0)</f>
        <v>0</v>
      </c>
      <c r="N188" s="38"/>
      <c r="O188" s="35"/>
      <c r="P188" s="30"/>
      <c r="Q188" s="30"/>
      <c r="R188" s="38">
        <v>0</v>
      </c>
      <c r="S188" s="39">
        <f>ROUND(M188*R188,2)</f>
        <v>0</v>
      </c>
      <c r="T188" s="38">
        <v>1</v>
      </c>
      <c r="U188" s="39">
        <f>ROUND(M188*T188,2)</f>
        <v>0</v>
      </c>
    </row>
    <row r="189" spans="1:21" s="40" customFormat="1" ht="12.75" customHeight="1">
      <c r="A189" s="30" t="s">
        <v>44</v>
      </c>
      <c r="B189" s="30">
        <v>5</v>
      </c>
      <c r="C189" s="30">
        <v>0</v>
      </c>
      <c r="D189" s="31">
        <v>0</v>
      </c>
      <c r="E189" s="30" t="s">
        <v>40</v>
      </c>
      <c r="F189" s="32" t="s">
        <v>55</v>
      </c>
      <c r="G189" s="33" t="s">
        <v>268</v>
      </c>
      <c r="H189" s="34"/>
      <c r="I189" s="43">
        <v>26.248000000000001</v>
      </c>
      <c r="J189" s="40" t="s">
        <v>47</v>
      </c>
      <c r="K189" s="36">
        <v>0</v>
      </c>
      <c r="L189" s="30"/>
      <c r="M189" s="37">
        <f>ROUND(I189*K189,0)</f>
        <v>0</v>
      </c>
      <c r="N189" s="38"/>
      <c r="O189" s="35"/>
      <c r="P189" s="30"/>
      <c r="Q189" s="30"/>
      <c r="R189" s="38">
        <v>0</v>
      </c>
      <c r="S189" s="39">
        <f>ROUND(M189*R189,2)</f>
        <v>0</v>
      </c>
      <c r="T189" s="38">
        <v>1</v>
      </c>
      <c r="U189" s="39">
        <f>ROUND(M189*T189,2)</f>
        <v>0</v>
      </c>
    </row>
    <row r="190" spans="1:21" ht="3" customHeight="1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</row>
    <row r="191" spans="1:21" ht="15" customHeight="1">
      <c r="B191" s="15" t="s">
        <v>39</v>
      </c>
      <c r="C191" s="8"/>
      <c r="D191" s="8"/>
      <c r="E191" s="8"/>
      <c r="F191" s="17" t="s">
        <v>256</v>
      </c>
      <c r="G191" s="18" t="s">
        <v>257</v>
      </c>
      <c r="M191" s="20">
        <f>ROUND(SUBTOTAL(9,M182:M190),0)</f>
        <v>0</v>
      </c>
      <c r="O191" s="21">
        <f>ROUND(SUBTOTAL(9,O182:O190),3)</f>
        <v>1.0999999999999999E-2</v>
      </c>
      <c r="Q191" s="21">
        <f>ROUND(SUBTOTAL(9,Q182:Q190),3)</f>
        <v>0</v>
      </c>
      <c r="S191" s="1">
        <f>ROUND(SUBTOTAL(9,S182:S190),2)</f>
        <v>0</v>
      </c>
      <c r="U191" s="1">
        <f>ROUND(SUBTOTAL(9,U182:U190),2)</f>
        <v>0</v>
      </c>
    </row>
    <row r="192" spans="1:21" ht="12.75" customHeight="1"/>
    <row r="193" spans="1:21" ht="15" customHeight="1">
      <c r="A193" s="1" t="s">
        <v>17</v>
      </c>
      <c r="B193" s="6"/>
      <c r="C193" s="6"/>
      <c r="D193" s="6"/>
      <c r="E193" s="6"/>
      <c r="F193" s="13" t="s">
        <v>269</v>
      </c>
      <c r="G193" s="14" t="s">
        <v>270</v>
      </c>
      <c r="H193" s="6"/>
      <c r="I193" s="6"/>
      <c r="J193" s="6"/>
      <c r="K193" s="6"/>
      <c r="L193" s="6"/>
      <c r="M193" s="6"/>
      <c r="N193" s="7"/>
      <c r="O193" s="7"/>
      <c r="P193" s="7"/>
      <c r="Q193" s="7"/>
    </row>
    <row r="194" spans="1:21" ht="3" customHeight="1"/>
    <row r="195" spans="1:21" s="40" customFormat="1" ht="25.5" customHeight="1">
      <c r="A195" s="30" t="s">
        <v>44</v>
      </c>
      <c r="B195" s="30">
        <v>1</v>
      </c>
      <c r="C195" s="30">
        <v>0</v>
      </c>
      <c r="D195" s="31">
        <v>0</v>
      </c>
      <c r="E195" s="30" t="s">
        <v>40</v>
      </c>
      <c r="F195" s="32" t="s">
        <v>57</v>
      </c>
      <c r="G195" s="33" t="s">
        <v>271</v>
      </c>
      <c r="H195" s="41"/>
      <c r="I195" s="35">
        <v>1</v>
      </c>
      <c r="J195" s="30" t="s">
        <v>212</v>
      </c>
      <c r="K195" s="36">
        <v>0</v>
      </c>
      <c r="L195" s="30"/>
      <c r="M195" s="37">
        <f>ROUND(I195*K195,0)</f>
        <v>0</v>
      </c>
      <c r="N195" s="30"/>
      <c r="O195" s="30"/>
      <c r="P195" s="30"/>
      <c r="Q195" s="30"/>
      <c r="R195" s="38">
        <v>0</v>
      </c>
      <c r="S195" s="39">
        <f>ROUND(M195*R195,2)</f>
        <v>0</v>
      </c>
      <c r="T195" s="38">
        <v>1</v>
      </c>
      <c r="U195" s="39">
        <f>ROUND(M195*T195,2)</f>
        <v>0</v>
      </c>
    </row>
    <row r="196" spans="1:21" ht="3" customHeight="1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</row>
    <row r="197" spans="1:21" ht="15" customHeight="1">
      <c r="B197" s="15" t="s">
        <v>39</v>
      </c>
      <c r="C197" s="8"/>
      <c r="D197" s="8"/>
      <c r="E197" s="8"/>
      <c r="F197" s="17" t="s">
        <v>269</v>
      </c>
      <c r="G197" s="18" t="s">
        <v>270</v>
      </c>
      <c r="M197" s="20">
        <f>ROUND(SUBTOTAL(9,M194:M196),0)</f>
        <v>0</v>
      </c>
      <c r="O197" s="21">
        <f>ROUND(SUBTOTAL(9,O194:O196),3)</f>
        <v>0</v>
      </c>
      <c r="Q197" s="21">
        <f>ROUND(SUBTOTAL(9,Q194:Q196),3)</f>
        <v>0</v>
      </c>
      <c r="S197" s="1">
        <f>ROUND(SUBTOTAL(9,S194:S196),2)</f>
        <v>0</v>
      </c>
      <c r="U197" s="1">
        <f>ROUND(SUBTOTAL(9,U194:U196),2)</f>
        <v>0</v>
      </c>
    </row>
    <row r="198" spans="1:21" ht="12.75" customHeight="1"/>
    <row r="199" spans="1:21" ht="15" customHeight="1">
      <c r="A199" s="1" t="s">
        <v>17</v>
      </c>
      <c r="B199" s="6"/>
      <c r="C199" s="6"/>
      <c r="D199" s="6"/>
      <c r="E199" s="6"/>
      <c r="F199" s="13" t="s">
        <v>272</v>
      </c>
      <c r="G199" s="14" t="s">
        <v>273</v>
      </c>
      <c r="H199" s="6"/>
      <c r="I199" s="6"/>
      <c r="J199" s="6"/>
      <c r="K199" s="6"/>
      <c r="L199" s="6"/>
      <c r="M199" s="6"/>
      <c r="N199" s="7"/>
      <c r="O199" s="7"/>
      <c r="P199" s="7"/>
      <c r="Q199" s="7"/>
    </row>
    <row r="200" spans="1:21" ht="3" customHeight="1"/>
    <row r="201" spans="1:21" s="40" customFormat="1" ht="25.5" customHeight="1">
      <c r="A201" s="30" t="s">
        <v>44</v>
      </c>
      <c r="B201" s="30">
        <v>1</v>
      </c>
      <c r="C201" s="30">
        <v>0</v>
      </c>
      <c r="D201" s="31">
        <v>0</v>
      </c>
      <c r="E201" s="30" t="s">
        <v>40</v>
      </c>
      <c r="F201" s="32" t="s">
        <v>57</v>
      </c>
      <c r="G201" s="33" t="s">
        <v>274</v>
      </c>
      <c r="H201" s="41"/>
      <c r="I201" s="35">
        <v>1</v>
      </c>
      <c r="J201" s="30" t="s">
        <v>212</v>
      </c>
      <c r="K201" s="36">
        <v>0</v>
      </c>
      <c r="L201" s="30"/>
      <c r="M201" s="37">
        <f>ROUND(I201*K201,0)</f>
        <v>0</v>
      </c>
      <c r="N201" s="30"/>
      <c r="O201" s="30"/>
      <c r="P201" s="30"/>
      <c r="Q201" s="30"/>
      <c r="R201" s="38">
        <v>0</v>
      </c>
      <c r="S201" s="39">
        <f>ROUND(M201*R201,2)</f>
        <v>0</v>
      </c>
      <c r="T201" s="38">
        <v>1</v>
      </c>
      <c r="U201" s="39">
        <f>ROUND(M201*T201,2)</f>
        <v>0</v>
      </c>
    </row>
    <row r="202" spans="1:21" ht="3" customHeight="1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</row>
    <row r="203" spans="1:21" ht="15" customHeight="1">
      <c r="B203" s="15" t="s">
        <v>39</v>
      </c>
      <c r="C203" s="8"/>
      <c r="D203" s="8"/>
      <c r="E203" s="8"/>
      <c r="F203" s="17" t="s">
        <v>272</v>
      </c>
      <c r="G203" s="18" t="s">
        <v>273</v>
      </c>
      <c r="M203" s="20">
        <f>ROUND(SUBTOTAL(9,M200:M202),0)</f>
        <v>0</v>
      </c>
      <c r="O203" s="21">
        <f>ROUND(SUBTOTAL(9,O200:O202),3)</f>
        <v>0</v>
      </c>
      <c r="Q203" s="21">
        <f>ROUND(SUBTOTAL(9,Q200:Q202),3)</f>
        <v>0</v>
      </c>
      <c r="S203" s="1">
        <f>ROUND(SUBTOTAL(9,S200:S202),2)</f>
        <v>0</v>
      </c>
      <c r="U203" s="1">
        <f>ROUND(SUBTOTAL(9,U200:U202),2)</f>
        <v>0</v>
      </c>
    </row>
    <row r="204" spans="1:21" ht="12.75" customHeight="1"/>
    <row r="205" spans="1:21" ht="0.75" customHeight="1">
      <c r="H205" s="7"/>
      <c r="I205" s="7"/>
      <c r="J205" s="7"/>
      <c r="K205" s="7"/>
      <c r="L205" s="7"/>
      <c r="M205" s="7"/>
      <c r="N205" s="7"/>
      <c r="O205" s="7"/>
      <c r="P205" s="7"/>
      <c r="Q205" s="7"/>
    </row>
    <row r="206" spans="1:21" ht="15" customHeight="1">
      <c r="H206" s="46" t="s">
        <v>275</v>
      </c>
      <c r="I206" s="44"/>
      <c r="J206" s="44"/>
      <c r="K206" s="45"/>
      <c r="L206" s="45"/>
      <c r="M206" s="47">
        <f>ROUND(SUBTOTAL(9,M9:M205),0)</f>
        <v>0</v>
      </c>
      <c r="N206" s="45"/>
      <c r="O206" s="48">
        <f>ROUND(SUBTOTAL(9,O9:O205),3)</f>
        <v>36.201000000000001</v>
      </c>
      <c r="P206" s="45"/>
      <c r="Q206" s="48">
        <f>ROUND(SUBTOTAL(9,Q9:Q205),3)</f>
        <v>25.824000000000002</v>
      </c>
      <c r="S206" s="1">
        <f>ROUND(SUBTOTAL(9,S9:S205),2)</f>
        <v>0</v>
      </c>
      <c r="U206" s="1">
        <f>ROUND(SUBTOTAL(9,U9:U205),2)</f>
        <v>0</v>
      </c>
    </row>
    <row r="207" spans="1:21" ht="12.75" customHeight="1"/>
    <row r="208" spans="1:21" ht="13.5" customHeight="1">
      <c r="A208" s="1" t="s">
        <v>277</v>
      </c>
      <c r="H208" s="2" t="s">
        <v>276</v>
      </c>
      <c r="I208" s="2"/>
      <c r="J208" s="2"/>
      <c r="M208" s="19">
        <f>ROUND(K208 * M206,0)</f>
        <v>0</v>
      </c>
    </row>
    <row r="209" spans="1:21" ht="0.75" customHeight="1">
      <c r="H209" s="7"/>
      <c r="I209" s="7"/>
      <c r="J209" s="7"/>
      <c r="K209" s="7"/>
      <c r="L209" s="7"/>
      <c r="M209" s="7"/>
      <c r="N209" s="7"/>
      <c r="O209" s="7"/>
      <c r="P209" s="7"/>
      <c r="Q209" s="7"/>
    </row>
    <row r="210" spans="1:21" ht="15" customHeight="1">
      <c r="H210" s="46" t="s">
        <v>278</v>
      </c>
      <c r="I210" s="44"/>
      <c r="J210" s="44"/>
      <c r="K210" s="45"/>
      <c r="L210" s="45"/>
      <c r="M210" s="47">
        <f>ROUND(M206+SUBTOTAL(9,M207:M209),0)</f>
        <v>0</v>
      </c>
      <c r="N210" s="45"/>
      <c r="O210" s="48">
        <f>ROUND(O206+SUBTOTAL(9,O207:O209),3)</f>
        <v>36.201000000000001</v>
      </c>
      <c r="P210" s="45"/>
      <c r="Q210" s="48">
        <f>ROUND(Q206+SUBTOTAL(9,Q207:Q209),3)</f>
        <v>25.824000000000002</v>
      </c>
      <c r="S210" s="1">
        <f>ROUND(S206+SUBTOTAL(9,S207:S209),2)</f>
        <v>0</v>
      </c>
      <c r="U210" s="1">
        <f>ROUND(U206+SUBTOTAL(9,U207:U209),2)</f>
        <v>0</v>
      </c>
    </row>
    <row r="211" spans="1:21" ht="12.75" customHeight="1"/>
    <row r="212" spans="1:21" ht="13.5" customHeight="1">
      <c r="A212" s="1" t="s">
        <v>277</v>
      </c>
      <c r="H212" s="2" t="s">
        <v>279</v>
      </c>
      <c r="I212" s="2"/>
      <c r="J212" s="2"/>
      <c r="M212" s="19">
        <f>ROUND(K212 * M210,0)</f>
        <v>0</v>
      </c>
    </row>
    <row r="213" spans="1:21" ht="13.5" customHeight="1">
      <c r="A213" s="1" t="s">
        <v>277</v>
      </c>
      <c r="H213" s="2" t="s">
        <v>280</v>
      </c>
      <c r="I213" s="2"/>
      <c r="J213" s="2"/>
      <c r="M213" s="19">
        <f>ROUND(K213 * M210,0)</f>
        <v>0</v>
      </c>
    </row>
    <row r="214" spans="1:21" ht="13.5" customHeight="1">
      <c r="A214" s="1" t="s">
        <v>277</v>
      </c>
      <c r="H214" s="2" t="s">
        <v>281</v>
      </c>
      <c r="I214" s="2"/>
      <c r="J214" s="2"/>
      <c r="M214" s="19">
        <f>ROUND(K214 * M210,0)</f>
        <v>0</v>
      </c>
    </row>
    <row r="215" spans="1:21" ht="0.75" customHeight="1">
      <c r="H215" s="6"/>
      <c r="I215" s="6"/>
      <c r="J215" s="7"/>
      <c r="K215" s="7"/>
      <c r="L215" s="7"/>
      <c r="M215" s="7"/>
    </row>
    <row r="216" spans="1:21" ht="15" customHeight="1">
      <c r="H216" s="49" t="s">
        <v>282</v>
      </c>
      <c r="I216" s="45"/>
      <c r="J216" s="45"/>
      <c r="K216" s="45"/>
      <c r="L216" s="45"/>
      <c r="M216" s="47">
        <f>ROUND(SUM(M210:M215),0)</f>
        <v>0</v>
      </c>
      <c r="S216" s="1">
        <f>ROUND(SUM(S210:S215),2)</f>
        <v>0</v>
      </c>
      <c r="U216" s="1">
        <f>ROUND(SUM(U210:U215),2)</f>
        <v>0</v>
      </c>
    </row>
    <row r="217" spans="1:21" ht="15" customHeight="1">
      <c r="H217" s="1" t="s">
        <v>283</v>
      </c>
      <c r="I217" s="50">
        <v>0.21</v>
      </c>
      <c r="J217" s="51">
        <f>ROUND(U216+T217*U217,0)</f>
        <v>0</v>
      </c>
      <c r="K217" s="8"/>
      <c r="M217" s="19">
        <f>ROUND(I217*J217,0)</f>
        <v>0</v>
      </c>
      <c r="T217" s="1">
        <v>1</v>
      </c>
      <c r="U217" s="19">
        <f>SUM(M212:M214)+ROUND(SUBTOTAL(9,M207:M209),0)</f>
        <v>0</v>
      </c>
    </row>
    <row r="218" spans="1:21" ht="0.75" customHeight="1">
      <c r="H218" s="7"/>
      <c r="I218" s="7"/>
      <c r="J218" s="7"/>
      <c r="K218" s="7"/>
      <c r="L218" s="7"/>
      <c r="M218" s="7"/>
    </row>
    <row r="219" spans="1:21" ht="15" customHeight="1" thickBot="1">
      <c r="H219" s="54" t="s">
        <v>284</v>
      </c>
      <c r="I219" s="52"/>
      <c r="J219" s="52"/>
      <c r="K219" s="52"/>
      <c r="L219" s="53"/>
      <c r="M219" s="55">
        <f>ROUND(SUM(M216:M218),0)</f>
        <v>0</v>
      </c>
    </row>
  </sheetData>
  <mergeCells count="175">
    <mergeCell ref="H213:J213"/>
    <mergeCell ref="H214:J214"/>
    <mergeCell ref="H215:I215"/>
    <mergeCell ref="J217:K217"/>
    <mergeCell ref="H219:K219"/>
    <mergeCell ref="B203:E203"/>
    <mergeCell ref="G201:H201"/>
    <mergeCell ref="H206:J206"/>
    <mergeCell ref="H208:J208"/>
    <mergeCell ref="H210:J210"/>
    <mergeCell ref="H212:J212"/>
    <mergeCell ref="B193:E193"/>
    <mergeCell ref="G193:M193"/>
    <mergeCell ref="B197:E197"/>
    <mergeCell ref="G195:H195"/>
    <mergeCell ref="B199:E199"/>
    <mergeCell ref="G199:M199"/>
    <mergeCell ref="B181:E181"/>
    <mergeCell ref="G181:M181"/>
    <mergeCell ref="B191:E191"/>
    <mergeCell ref="G183:H183"/>
    <mergeCell ref="G184:J184"/>
    <mergeCell ref="G185:H185"/>
    <mergeCell ref="G186:J186"/>
    <mergeCell ref="G187:H187"/>
    <mergeCell ref="G188:H188"/>
    <mergeCell ref="G189:H189"/>
    <mergeCell ref="B169:E169"/>
    <mergeCell ref="G167:H167"/>
    <mergeCell ref="B171:E171"/>
    <mergeCell ref="G171:M171"/>
    <mergeCell ref="B179:E179"/>
    <mergeCell ref="G173:H173"/>
    <mergeCell ref="G174:H174"/>
    <mergeCell ref="G175:H175"/>
    <mergeCell ref="G176:H176"/>
    <mergeCell ref="G177:H177"/>
    <mergeCell ref="G157:H157"/>
    <mergeCell ref="G158:H158"/>
    <mergeCell ref="G159:H159"/>
    <mergeCell ref="G160:H160"/>
    <mergeCell ref="G161:H161"/>
    <mergeCell ref="B165:E165"/>
    <mergeCell ref="G165:M165"/>
    <mergeCell ref="B163:E163"/>
    <mergeCell ref="G148:H148"/>
    <mergeCell ref="G149:H149"/>
    <mergeCell ref="G150:H150"/>
    <mergeCell ref="G151:H151"/>
    <mergeCell ref="G152:H152"/>
    <mergeCell ref="G153:H153"/>
    <mergeCell ref="G154:H154"/>
    <mergeCell ref="G155:H155"/>
    <mergeCell ref="G156:H156"/>
    <mergeCell ref="B144:E144"/>
    <mergeCell ref="G140:H140"/>
    <mergeCell ref="G141:H141"/>
    <mergeCell ref="G142:H142"/>
    <mergeCell ref="B146:E146"/>
    <mergeCell ref="G146:M146"/>
    <mergeCell ref="G128:H128"/>
    <mergeCell ref="B132:E132"/>
    <mergeCell ref="G132:M132"/>
    <mergeCell ref="B136:E136"/>
    <mergeCell ref="G134:H134"/>
    <mergeCell ref="B138:E138"/>
    <mergeCell ref="G138:M138"/>
    <mergeCell ref="B119:E119"/>
    <mergeCell ref="G119:M119"/>
    <mergeCell ref="B130:E130"/>
    <mergeCell ref="G121:H121"/>
    <mergeCell ref="G122:H122"/>
    <mergeCell ref="G123:H123"/>
    <mergeCell ref="G124:H124"/>
    <mergeCell ref="G125:H125"/>
    <mergeCell ref="G126:H126"/>
    <mergeCell ref="G127:H127"/>
    <mergeCell ref="B109:E109"/>
    <mergeCell ref="G109:M109"/>
    <mergeCell ref="B117:E117"/>
    <mergeCell ref="G111:H111"/>
    <mergeCell ref="G112:H112"/>
    <mergeCell ref="G113:H113"/>
    <mergeCell ref="G114:H114"/>
    <mergeCell ref="G115:H115"/>
    <mergeCell ref="G100:H100"/>
    <mergeCell ref="G101:H101"/>
    <mergeCell ref="G102:H102"/>
    <mergeCell ref="G103:H103"/>
    <mergeCell ref="G104:H104"/>
    <mergeCell ref="G105:H105"/>
    <mergeCell ref="B107:E107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B87:E87"/>
    <mergeCell ref="G83:H83"/>
    <mergeCell ref="G84:H84"/>
    <mergeCell ref="G85:H85"/>
    <mergeCell ref="B89:E89"/>
    <mergeCell ref="G89:M89"/>
    <mergeCell ref="B75:E75"/>
    <mergeCell ref="G75:M75"/>
    <mergeCell ref="B79:E79"/>
    <mergeCell ref="G77:H77"/>
    <mergeCell ref="B81:E81"/>
    <mergeCell ref="G81:M81"/>
    <mergeCell ref="G64:H64"/>
    <mergeCell ref="B68:E68"/>
    <mergeCell ref="G68:M68"/>
    <mergeCell ref="B73:E73"/>
    <mergeCell ref="G70:H70"/>
    <mergeCell ref="G71:H71"/>
    <mergeCell ref="G58:H58"/>
    <mergeCell ref="G59:H59"/>
    <mergeCell ref="G60:H60"/>
    <mergeCell ref="G61:H61"/>
    <mergeCell ref="G62:H62"/>
    <mergeCell ref="G63:H63"/>
    <mergeCell ref="B66:E66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B40:E40"/>
    <mergeCell ref="G40:M40"/>
    <mergeCell ref="B45:E45"/>
    <mergeCell ref="G42:H42"/>
    <mergeCell ref="G43:H43"/>
    <mergeCell ref="B47:E47"/>
    <mergeCell ref="G47:M47"/>
    <mergeCell ref="G31:H31"/>
    <mergeCell ref="G32:H32"/>
    <mergeCell ref="G33:H33"/>
    <mergeCell ref="G34:H34"/>
    <mergeCell ref="G35:H35"/>
    <mergeCell ref="G36:H36"/>
    <mergeCell ref="B22:E22"/>
    <mergeCell ref="G22:M22"/>
    <mergeCell ref="B38:E38"/>
    <mergeCell ref="G24:H24"/>
    <mergeCell ref="G25:H25"/>
    <mergeCell ref="G26:H26"/>
    <mergeCell ref="G27:H27"/>
    <mergeCell ref="G28:H28"/>
    <mergeCell ref="G29:H29"/>
    <mergeCell ref="G30:H30"/>
    <mergeCell ref="B10:E10"/>
    <mergeCell ref="G10:M10"/>
    <mergeCell ref="B20:E20"/>
    <mergeCell ref="G12:H12"/>
    <mergeCell ref="G13:H13"/>
    <mergeCell ref="G14:H14"/>
    <mergeCell ref="G15:H15"/>
    <mergeCell ref="G16:H16"/>
    <mergeCell ref="G17:H17"/>
    <mergeCell ref="G18:H18"/>
    <mergeCell ref="B1:G1"/>
    <mergeCell ref="B2:M2"/>
    <mergeCell ref="B3:M3"/>
    <mergeCell ref="B4:D4"/>
    <mergeCell ref="I4:J4"/>
    <mergeCell ref="B5:D5"/>
    <mergeCell ref="I5:J5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2020-09-30T17:39:18Z</dcterms:created>
  <dcterms:modified xsi:type="dcterms:W3CDTF">2020-09-30T17:40:39Z</dcterms:modified>
</cp:coreProperties>
</file>